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20" yWindow="645" windowWidth="15135" windowHeight="11445"/>
  </bookViews>
  <sheets>
    <sheet name="cant-new" sheetId="4" r:id="rId1"/>
  </sheets>
  <definedNames>
    <definedName name="_xlnm.Print_Area" localSheetId="0">'cant-new'!$A$1:$R$47</definedName>
  </definedNames>
  <calcPr calcId="125725"/>
</workbook>
</file>

<file path=xl/calcChain.xml><?xml version="1.0" encoding="utf-8"?>
<calcChain xmlns="http://schemas.openxmlformats.org/spreadsheetml/2006/main">
  <c r="D19" i="4"/>
  <c r="E39"/>
  <c r="E40" s="1"/>
  <c r="E41" s="1"/>
  <c r="E42" s="1"/>
  <c r="E43" s="1"/>
  <c r="E44" s="1"/>
  <c r="E45" s="1"/>
  <c r="E46" s="1"/>
  <c r="E47" s="1"/>
  <c r="D40"/>
  <c r="J40" s="1"/>
  <c r="D41"/>
  <c r="J41" s="1"/>
  <c r="D42"/>
  <c r="J42" s="1"/>
  <c r="D43"/>
  <c r="J43" s="1"/>
  <c r="D44"/>
  <c r="J44" s="1"/>
  <c r="D45"/>
  <c r="J45" s="1"/>
  <c r="D46"/>
  <c r="J46" s="1"/>
  <c r="D39"/>
  <c r="J39" s="1"/>
  <c r="D30"/>
  <c r="J30" s="1"/>
  <c r="D31"/>
  <c r="J31" s="1"/>
  <c r="D32"/>
  <c r="J32" s="1"/>
  <c r="D33"/>
  <c r="J33" s="1"/>
  <c r="D34"/>
  <c r="J34" s="1"/>
  <c r="D35"/>
  <c r="J35" s="1"/>
  <c r="D36"/>
  <c r="J36" s="1"/>
  <c r="E29"/>
  <c r="E30" s="1"/>
  <c r="F30" s="1"/>
  <c r="D29"/>
  <c r="J29" s="1"/>
  <c r="B30"/>
  <c r="B31" s="1"/>
  <c r="B32" s="1"/>
  <c r="B33" s="1"/>
  <c r="B34" s="1"/>
  <c r="B35" s="1"/>
  <c r="B36" s="1"/>
  <c r="B37" s="1"/>
  <c r="B29"/>
  <c r="B39" s="1"/>
  <c r="B40" s="1"/>
  <c r="B41" s="1"/>
  <c r="B42" s="1"/>
  <c r="B43" s="1"/>
  <c r="B44" s="1"/>
  <c r="B45" s="1"/>
  <c r="B46" s="1"/>
  <c r="B47" s="1"/>
  <c r="D21"/>
  <c r="J21" s="1"/>
  <c r="D22"/>
  <c r="K22" s="1"/>
  <c r="D23"/>
  <c r="J23" s="1"/>
  <c r="D24"/>
  <c r="K24" s="1"/>
  <c r="D25"/>
  <c r="J25" s="1"/>
  <c r="D26"/>
  <c r="K26" s="1"/>
  <c r="K39" l="1"/>
  <c r="K40"/>
  <c r="K41"/>
  <c r="K42"/>
  <c r="K43"/>
  <c r="K44"/>
  <c r="K45"/>
  <c r="K46"/>
  <c r="K29"/>
  <c r="K30"/>
  <c r="K31"/>
  <c r="K32"/>
  <c r="K33"/>
  <c r="K34"/>
  <c r="K35"/>
  <c r="K36"/>
  <c r="K25"/>
  <c r="K23"/>
  <c r="K21"/>
  <c r="J26"/>
  <c r="J24"/>
  <c r="J22"/>
  <c r="H30"/>
  <c r="F29"/>
  <c r="H29" s="1"/>
  <c r="G39"/>
  <c r="I39" s="1"/>
  <c r="F40"/>
  <c r="H40" s="1"/>
  <c r="F39"/>
  <c r="H39" s="1"/>
  <c r="E31"/>
  <c r="G29"/>
  <c r="I29" s="1"/>
  <c r="N29" l="1"/>
  <c r="N39"/>
  <c r="G40"/>
  <c r="I40" s="1"/>
  <c r="N40" s="1"/>
  <c r="F41"/>
  <c r="H41" s="1"/>
  <c r="E32"/>
  <c r="F31"/>
  <c r="H31" s="1"/>
  <c r="G30"/>
  <c r="I30" s="1"/>
  <c r="N30" s="1"/>
  <c r="G41" l="1"/>
  <c r="I41" s="1"/>
  <c r="F42"/>
  <c r="H42" s="1"/>
  <c r="E33"/>
  <c r="F32"/>
  <c r="H32" s="1"/>
  <c r="G31"/>
  <c r="I31" s="1"/>
  <c r="N31" s="1"/>
  <c r="G42" l="1"/>
  <c r="I42" s="1"/>
  <c r="F43"/>
  <c r="H43" s="1"/>
  <c r="N41"/>
  <c r="E34"/>
  <c r="F33"/>
  <c r="H33" s="1"/>
  <c r="G32"/>
  <c r="I32" s="1"/>
  <c r="N32" s="1"/>
  <c r="G43" l="1"/>
  <c r="I43" s="1"/>
  <c r="N43" s="1"/>
  <c r="F44"/>
  <c r="H44" s="1"/>
  <c r="N42"/>
  <c r="E35"/>
  <c r="F34"/>
  <c r="H34" s="1"/>
  <c r="G33"/>
  <c r="I33" s="1"/>
  <c r="N33" s="1"/>
  <c r="G44" l="1"/>
  <c r="I44" s="1"/>
  <c r="F45"/>
  <c r="H45" s="1"/>
  <c r="E36"/>
  <c r="F35"/>
  <c r="H35" s="1"/>
  <c r="G34"/>
  <c r="I34" s="1"/>
  <c r="N34" s="1"/>
  <c r="G45" l="1"/>
  <c r="I45" s="1"/>
  <c r="G46"/>
  <c r="I46" s="1"/>
  <c r="F46"/>
  <c r="H46" s="1"/>
  <c r="N44"/>
  <c r="E37"/>
  <c r="G36" s="1"/>
  <c r="I36" s="1"/>
  <c r="F36"/>
  <c r="H36" s="1"/>
  <c r="G35"/>
  <c r="I35" s="1"/>
  <c r="N35" s="1"/>
  <c r="N46" l="1"/>
  <c r="N45"/>
  <c r="N36"/>
  <c r="D20" l="1"/>
  <c r="E19"/>
  <c r="E20" s="1"/>
  <c r="E21" s="1"/>
  <c r="B10"/>
  <c r="B20"/>
  <c r="B21" s="1"/>
  <c r="B22" s="1"/>
  <c r="B23" s="1"/>
  <c r="B24" s="1"/>
  <c r="B25" s="1"/>
  <c r="B26" s="1"/>
  <c r="B27" s="1"/>
  <c r="K20" l="1"/>
  <c r="J20"/>
  <c r="F21"/>
  <c r="H21" s="1"/>
  <c r="E22"/>
  <c r="G19"/>
  <c r="F20"/>
  <c r="H20" s="1"/>
  <c r="F19"/>
  <c r="L21" l="1"/>
  <c r="G21"/>
  <c r="I21" s="1"/>
  <c r="M21" s="1"/>
  <c r="E23"/>
  <c r="F22"/>
  <c r="H22" s="1"/>
  <c r="G20"/>
  <c r="I20" s="1"/>
  <c r="M20" s="1"/>
  <c r="L20"/>
  <c r="O21" l="1"/>
  <c r="L22"/>
  <c r="N21"/>
  <c r="G22"/>
  <c r="I22" s="1"/>
  <c r="M22" s="1"/>
  <c r="E24"/>
  <c r="F23"/>
  <c r="H23" s="1"/>
  <c r="O20"/>
  <c r="N20"/>
  <c r="L23" l="1"/>
  <c r="G23"/>
  <c r="I23" s="1"/>
  <c r="M23" s="1"/>
  <c r="E25"/>
  <c r="F24"/>
  <c r="H24" s="1"/>
  <c r="N22"/>
  <c r="O22"/>
  <c r="L24" l="1"/>
  <c r="G24"/>
  <c r="I24" s="1"/>
  <c r="M24" s="1"/>
  <c r="E26"/>
  <c r="F25"/>
  <c r="H25" s="1"/>
  <c r="N23"/>
  <c r="O23"/>
  <c r="L25" l="1"/>
  <c r="N24"/>
  <c r="G25"/>
  <c r="I25" s="1"/>
  <c r="M25" s="1"/>
  <c r="E27"/>
  <c r="F26"/>
  <c r="H26" s="1"/>
  <c r="O24"/>
  <c r="G26" l="1"/>
  <c r="I26" s="1"/>
  <c r="N25"/>
  <c r="L26"/>
  <c r="O25"/>
  <c r="N26" l="1"/>
  <c r="M26"/>
  <c r="O26" s="1"/>
  <c r="M29" l="1"/>
  <c r="L29" l="1"/>
  <c r="O29" s="1"/>
  <c r="M30"/>
  <c r="L30" l="1"/>
  <c r="O30" s="1"/>
  <c r="L31"/>
  <c r="M31"/>
  <c r="O31" l="1"/>
  <c r="L32"/>
  <c r="L33" l="1"/>
  <c r="M33"/>
  <c r="L34" l="1"/>
  <c r="O33"/>
  <c r="M35" l="1"/>
  <c r="M36"/>
  <c r="L36" l="1"/>
  <c r="O36" s="1"/>
  <c r="M39" l="1"/>
  <c r="L39" l="1"/>
  <c r="O39" s="1"/>
  <c r="L40" l="1"/>
  <c r="L41"/>
  <c r="M41"/>
  <c r="O41" l="1"/>
  <c r="M42"/>
  <c r="L42"/>
  <c r="O42" l="1"/>
  <c r="L43"/>
  <c r="M43"/>
  <c r="O43" l="1"/>
  <c r="M44"/>
  <c r="M45" l="1"/>
  <c r="L46" l="1"/>
  <c r="M46" l="1"/>
  <c r="O46" s="1"/>
  <c r="L45"/>
  <c r="O45" s="1"/>
  <c r="L44"/>
  <c r="O44" s="1"/>
  <c r="M40"/>
  <c r="O40" s="1"/>
  <c r="L35"/>
  <c r="O35" s="1"/>
  <c r="M34"/>
  <c r="O34" s="1"/>
  <c r="M32"/>
  <c r="O32" s="1"/>
  <c r="J19"/>
  <c r="K19"/>
  <c r="I19"/>
  <c r="M19" s="1"/>
  <c r="C20"/>
  <c r="C21" s="1"/>
  <c r="C22" s="1"/>
  <c r="C23" s="1"/>
  <c r="C24" s="1"/>
  <c r="C25" s="1"/>
  <c r="C26" s="1"/>
  <c r="C27" s="1"/>
  <c r="H19"/>
  <c r="N19" l="1"/>
  <c r="C29"/>
  <c r="C30" s="1"/>
  <c r="C31" s="1"/>
  <c r="C32" s="1"/>
  <c r="C33" s="1"/>
  <c r="C34" s="1"/>
  <c r="C35" s="1"/>
  <c r="C36" s="1"/>
  <c r="C37" s="1"/>
  <c r="C28"/>
  <c r="P19"/>
  <c r="P20" s="1"/>
  <c r="P21" s="1"/>
  <c r="P22" s="1"/>
  <c r="P23" s="1"/>
  <c r="P24" s="1"/>
  <c r="P25" s="1"/>
  <c r="P26" s="1"/>
  <c r="P28" s="1"/>
  <c r="P29" s="1"/>
  <c r="P30" s="1"/>
  <c r="P31" s="1"/>
  <c r="P32" s="1"/>
  <c r="P33" s="1"/>
  <c r="P34" s="1"/>
  <c r="P35" s="1"/>
  <c r="P36" s="1"/>
  <c r="P38" s="1"/>
  <c r="P39" s="1"/>
  <c r="P40" s="1"/>
  <c r="P41" s="1"/>
  <c r="P42" s="1"/>
  <c r="P43" s="1"/>
  <c r="P44" s="1"/>
  <c r="P45" s="1"/>
  <c r="P46" s="1"/>
  <c r="L11" s="1"/>
  <c r="L19"/>
  <c r="O19" s="1"/>
  <c r="Q19" s="1"/>
  <c r="C39" l="1"/>
  <c r="C40" s="1"/>
  <c r="C41" s="1"/>
  <c r="C42" s="1"/>
  <c r="C43" s="1"/>
  <c r="C44" s="1"/>
  <c r="C45" s="1"/>
  <c r="C46" s="1"/>
  <c r="C47" s="1"/>
  <c r="C48" s="1"/>
  <c r="C38"/>
  <c r="Q20"/>
  <c r="Q21" s="1"/>
  <c r="Q22" s="1"/>
  <c r="Q23" s="1"/>
  <c r="Q24" s="1"/>
  <c r="Q25" s="1"/>
  <c r="Q26" s="1"/>
  <c r="Q28" s="1"/>
  <c r="Q29" s="1"/>
  <c r="Q30" s="1"/>
  <c r="Q31" s="1"/>
  <c r="Q32" s="1"/>
  <c r="Q33" s="1"/>
  <c r="Q34" s="1"/>
  <c r="Q35" s="1"/>
  <c r="Q36" s="1"/>
  <c r="Q38" s="1"/>
  <c r="Q39" s="1"/>
  <c r="Q40" s="1"/>
  <c r="Q41" s="1"/>
  <c r="Q42" s="1"/>
  <c r="Q43" s="1"/>
  <c r="Q44" s="1"/>
  <c r="Q45" s="1"/>
  <c r="Q46" s="1"/>
  <c r="L10" s="1"/>
</calcChain>
</file>

<file path=xl/sharedStrings.xml><?xml version="1.0" encoding="utf-8"?>
<sst xmlns="http://schemas.openxmlformats.org/spreadsheetml/2006/main" count="56" uniqueCount="56">
  <si>
    <t>MB=</t>
  </si>
  <si>
    <t>a=</t>
  </si>
  <si>
    <t>b=</t>
  </si>
  <si>
    <t>c=</t>
  </si>
  <si>
    <t>Units</t>
  </si>
  <si>
    <t>Cantilever</t>
  </si>
  <si>
    <t>INPUT</t>
  </si>
  <si>
    <t>i</t>
  </si>
  <si>
    <t>wi</t>
  </si>
  <si>
    <t>wrect</t>
  </si>
  <si>
    <t>wtr</t>
  </si>
  <si>
    <t>Frect</t>
  </si>
  <si>
    <t>xrect</t>
  </si>
  <si>
    <t>Mrect</t>
  </si>
  <si>
    <t>l=</t>
  </si>
  <si>
    <t>xi</t>
  </si>
  <si>
    <t>li</t>
  </si>
  <si>
    <t>Qi</t>
  </si>
  <si>
    <t>Mi</t>
  </si>
  <si>
    <t>ΔQi</t>
  </si>
  <si>
    <t>ΔMi</t>
  </si>
  <si>
    <t>Part</t>
  </si>
  <si>
    <t>a</t>
  </si>
  <si>
    <t>b</t>
  </si>
  <si>
    <t>c</t>
  </si>
  <si>
    <t>Ftr</t>
  </si>
  <si>
    <t>xtr</t>
  </si>
  <si>
    <t>Mtr</t>
  </si>
  <si>
    <t>Node</t>
  </si>
  <si>
    <t>Distance from A</t>
  </si>
  <si>
    <t>Width of element</t>
  </si>
  <si>
    <t>UDL at node i</t>
  </si>
  <si>
    <t>UDL for rectangular part</t>
  </si>
  <si>
    <t>UDL for triangular part</t>
  </si>
  <si>
    <t>Force due to rectangle</t>
  </si>
  <si>
    <t>Force due to triangle</t>
  </si>
  <si>
    <t>Arm of rectangle from edge of element</t>
  </si>
  <si>
    <t>Arm of triangle from edge of element</t>
  </si>
  <si>
    <t>Moment due to rectangle about edge of element</t>
  </si>
  <si>
    <t>Moment due to triangle about edge of element</t>
  </si>
  <si>
    <t>Shear force at edge of element</t>
  </si>
  <si>
    <t>Bending Moment at edge of element</t>
  </si>
  <si>
    <t>Shear force from all elements</t>
  </si>
  <si>
    <t>BM from all elements</t>
  </si>
  <si>
    <t>OUTPUT</t>
  </si>
  <si>
    <r>
      <t>w</t>
    </r>
    <r>
      <rPr>
        <vertAlign val="subscript"/>
        <sz val="9"/>
        <color theme="1"/>
        <rFont val="Arial"/>
        <family val="2"/>
        <charset val="161"/>
      </rPr>
      <t>1</t>
    </r>
    <r>
      <rPr>
        <sz val="9"/>
        <color theme="1"/>
        <rFont val="Arial"/>
        <family val="2"/>
        <charset val="161"/>
      </rPr>
      <t>=</t>
    </r>
  </si>
  <si>
    <r>
      <t>w</t>
    </r>
    <r>
      <rPr>
        <vertAlign val="subscript"/>
        <sz val="9"/>
        <color theme="1"/>
        <rFont val="Arial"/>
        <family val="2"/>
        <charset val="161"/>
      </rPr>
      <t>2</t>
    </r>
    <r>
      <rPr>
        <sz val="9"/>
        <color theme="1"/>
        <rFont val="Arial"/>
        <family val="2"/>
        <charset val="161"/>
      </rPr>
      <t>=</t>
    </r>
  </si>
  <si>
    <r>
      <t>w</t>
    </r>
    <r>
      <rPr>
        <vertAlign val="subscript"/>
        <sz val="9"/>
        <color theme="1"/>
        <rFont val="Arial"/>
        <family val="2"/>
        <charset val="161"/>
      </rPr>
      <t>3</t>
    </r>
    <r>
      <rPr>
        <sz val="9"/>
        <color theme="1"/>
        <rFont val="Arial"/>
        <family val="2"/>
        <charset val="161"/>
      </rPr>
      <t>=</t>
    </r>
  </si>
  <si>
    <r>
      <t>w</t>
    </r>
    <r>
      <rPr>
        <vertAlign val="subscript"/>
        <sz val="9"/>
        <color theme="1"/>
        <rFont val="Arial"/>
        <family val="2"/>
        <charset val="161"/>
      </rPr>
      <t>4</t>
    </r>
    <r>
      <rPr>
        <sz val="9"/>
        <color theme="1"/>
        <rFont val="Arial"/>
        <family val="2"/>
        <charset val="161"/>
      </rPr>
      <t>=</t>
    </r>
  </si>
  <si>
    <r>
      <t>w</t>
    </r>
    <r>
      <rPr>
        <vertAlign val="subscript"/>
        <sz val="9"/>
        <color theme="1"/>
        <rFont val="Arial"/>
        <family val="2"/>
        <charset val="161"/>
      </rPr>
      <t>5</t>
    </r>
    <r>
      <rPr>
        <sz val="9"/>
        <color theme="1"/>
        <rFont val="Arial"/>
        <family val="2"/>
        <charset val="161"/>
      </rPr>
      <t>=</t>
    </r>
  </si>
  <si>
    <r>
      <t>w</t>
    </r>
    <r>
      <rPr>
        <vertAlign val="subscript"/>
        <sz val="9"/>
        <color theme="1"/>
        <rFont val="Arial"/>
        <family val="2"/>
        <charset val="161"/>
      </rPr>
      <t>6</t>
    </r>
    <r>
      <rPr>
        <sz val="9"/>
        <color theme="1"/>
        <rFont val="Arial"/>
        <family val="2"/>
        <charset val="161"/>
      </rPr>
      <t>=</t>
    </r>
  </si>
  <si>
    <t>CALCULATIONS</t>
  </si>
  <si>
    <t>THEORY</t>
  </si>
  <si>
    <t>RB=</t>
  </si>
  <si>
    <t>kN, m</t>
  </si>
  <si>
    <t>Bending moment and shear force diagram for straight cantilever with distributed load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</si>
</sst>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161"/>
      <scheme val="minor"/>
    </font>
    <font>
      <sz val="10"/>
      <name val="Courier"/>
      <family val="1"/>
      <charset val="161"/>
    </font>
    <font>
      <b/>
      <sz val="14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vertAlign val="subscript"/>
      <sz val="9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4" xfId="0" applyFont="1" applyBorder="1"/>
    <xf numFmtId="0" fontId="2" fillId="0" borderId="0" xfId="0" applyFont="1" applyBorder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4" fillId="0" borderId="0" xfId="0" applyFont="1"/>
    <xf numFmtId="2" fontId="4" fillId="0" borderId="1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3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4" xfId="0" applyFont="1" applyBorder="1"/>
    <xf numFmtId="2" fontId="4" fillId="0" borderId="4" xfId="0" applyNumberFormat="1" applyFont="1" applyBorder="1"/>
    <xf numFmtId="2" fontId="4" fillId="0" borderId="0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2" fontId="7" fillId="3" borderId="0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2" fontId="7" fillId="0" borderId="2" xfId="0" applyNumberFormat="1" applyFont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2" fontId="7" fillId="0" borderId="5" xfId="0" applyNumberFormat="1" applyFont="1" applyBorder="1"/>
    <xf numFmtId="0" fontId="7" fillId="0" borderId="0" xfId="0" applyFont="1"/>
    <xf numFmtId="0" fontId="7" fillId="0" borderId="5" xfId="0" applyFont="1" applyBorder="1"/>
    <xf numFmtId="2" fontId="7" fillId="0" borderId="4" xfId="0" applyNumberFormat="1" applyFont="1" applyBorder="1" applyAlignment="1">
      <alignment horizontal="right"/>
    </xf>
    <xf numFmtId="2" fontId="7" fillId="3" borderId="0" xfId="0" applyNumberFormat="1" applyFont="1" applyFill="1" applyBorder="1" applyAlignment="1">
      <alignment horizontal="right"/>
    </xf>
    <xf numFmtId="2" fontId="7" fillId="0" borderId="0" xfId="0" applyNumberFormat="1" applyFont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10" xfId="0" applyFont="1" applyBorder="1"/>
    <xf numFmtId="2" fontId="4" fillId="0" borderId="11" xfId="0" applyNumberFormat="1" applyFont="1" applyBorder="1" applyAlignment="1">
      <alignment horizontal="center"/>
    </xf>
    <xf numFmtId="0" fontId="5" fillId="0" borderId="4" xfId="0" applyFont="1" applyBorder="1" applyAlignment="1">
      <alignment vertical="top" wrapText="1"/>
    </xf>
    <xf numFmtId="0" fontId="2" fillId="0" borderId="12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'cant-new'!$E$17</c:f>
              <c:strCache>
                <c:ptCount val="1"/>
                <c:pt idx="0">
                  <c:v>wi</c:v>
                </c:pt>
              </c:strCache>
            </c:strRef>
          </c:tx>
          <c:marker>
            <c:symbol val="none"/>
          </c:marker>
          <c:xVal>
            <c:numRef>
              <c:f>'cant-new'!$E$18:$E$48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0.75</c:v>
                </c:pt>
                <c:pt idx="14">
                  <c:v>1.125</c:v>
                </c:pt>
                <c:pt idx="15">
                  <c:v>1.5</c:v>
                </c:pt>
                <c:pt idx="16">
                  <c:v>1.875</c:v>
                </c:pt>
                <c:pt idx="17">
                  <c:v>2.25</c:v>
                </c:pt>
                <c:pt idx="18">
                  <c:v>2.625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3.5</c:v>
                </c:pt>
                <c:pt idx="23">
                  <c:v>4</c:v>
                </c:pt>
                <c:pt idx="24">
                  <c:v>4.5</c:v>
                </c:pt>
                <c:pt idx="25">
                  <c:v>5</c:v>
                </c:pt>
                <c:pt idx="26">
                  <c:v>5.5</c:v>
                </c:pt>
                <c:pt idx="27">
                  <c:v>6</c:v>
                </c:pt>
                <c:pt idx="28">
                  <c:v>6.5</c:v>
                </c:pt>
                <c:pt idx="29">
                  <c:v>7</c:v>
                </c:pt>
                <c:pt idx="30">
                  <c:v>0</c:v>
                </c:pt>
              </c:numCache>
            </c:numRef>
          </c:xVal>
          <c:yVal>
            <c:numRef>
              <c:f>'cant-new'!$C$18:$C$48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0</c:v>
                </c:pt>
                <c:pt idx="2">
                  <c:v>6.2500000000000003E-3</c:v>
                </c:pt>
                <c:pt idx="3">
                  <c:v>1.2500000000000001E-2</c:v>
                </c:pt>
                <c:pt idx="4">
                  <c:v>1.8750000000000003E-2</c:v>
                </c:pt>
                <c:pt idx="5">
                  <c:v>2.5000000000000001E-2</c:v>
                </c:pt>
                <c:pt idx="6">
                  <c:v>3.125E-2</c:v>
                </c:pt>
                <c:pt idx="7">
                  <c:v>3.7499999999999999E-2</c:v>
                </c:pt>
                <c:pt idx="8">
                  <c:v>4.3749999999999997E-2</c:v>
                </c:pt>
                <c:pt idx="9">
                  <c:v>4.9999999999999996E-2</c:v>
                </c:pt>
                <c:pt idx="10">
                  <c:v>4.9999999999999996E-2</c:v>
                </c:pt>
                <c:pt idx="11">
                  <c:v>4.9999999999999996E-2</c:v>
                </c:pt>
                <c:pt idx="12">
                  <c:v>8.7499999999999994E-2</c:v>
                </c:pt>
                <c:pt idx="13">
                  <c:v>0.125</c:v>
                </c:pt>
                <c:pt idx="14">
                  <c:v>0.16250000000000001</c:v>
                </c:pt>
                <c:pt idx="15">
                  <c:v>0.2</c:v>
                </c:pt>
                <c:pt idx="16">
                  <c:v>0.23750000000000002</c:v>
                </c:pt>
                <c:pt idx="17">
                  <c:v>0.27500000000000002</c:v>
                </c:pt>
                <c:pt idx="18">
                  <c:v>0.3125</c:v>
                </c:pt>
                <c:pt idx="19">
                  <c:v>0.35</c:v>
                </c:pt>
                <c:pt idx="20">
                  <c:v>0.35</c:v>
                </c:pt>
                <c:pt idx="21">
                  <c:v>0.35</c:v>
                </c:pt>
                <c:pt idx="22">
                  <c:v>0.39999999999999997</c:v>
                </c:pt>
                <c:pt idx="23">
                  <c:v>0.44999999999999996</c:v>
                </c:pt>
                <c:pt idx="24">
                  <c:v>0.49999999999999994</c:v>
                </c:pt>
                <c:pt idx="25">
                  <c:v>0.54999999999999993</c:v>
                </c:pt>
                <c:pt idx="26">
                  <c:v>0.6</c:v>
                </c:pt>
                <c:pt idx="27">
                  <c:v>0.65</c:v>
                </c:pt>
                <c:pt idx="28">
                  <c:v>0.70000000000000007</c:v>
                </c:pt>
                <c:pt idx="29">
                  <c:v>0.75000000000000011</c:v>
                </c:pt>
                <c:pt idx="30">
                  <c:v>0.75000000000000011</c:v>
                </c:pt>
              </c:numCache>
            </c:numRef>
          </c:yVal>
        </c:ser>
        <c:axId val="55185792"/>
        <c:axId val="55187328"/>
      </c:scatterChart>
      <c:valAx>
        <c:axId val="55185792"/>
        <c:scaling>
          <c:orientation val="minMax"/>
        </c:scaling>
        <c:axPos val="t"/>
        <c:numFmt formatCode="0;[Red]0" sourceLinked="0"/>
        <c:tickLblPos val="high"/>
        <c:crossAx val="55187328"/>
        <c:crossesAt val="0"/>
        <c:crossBetween val="midCat"/>
        <c:minorUnit val="1"/>
      </c:valAx>
      <c:valAx>
        <c:axId val="55187328"/>
        <c:scaling>
          <c:orientation val="maxMin"/>
        </c:scaling>
        <c:axPos val="l"/>
        <c:majorGridlines/>
        <c:numFmt formatCode="General" sourceLinked="1"/>
        <c:tickLblPos val="nextTo"/>
        <c:crossAx val="55185792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1"/>
          <c:order val="0"/>
          <c:tx>
            <c:strRef>
              <c:f>'cant-new'!$P$17</c:f>
              <c:strCache>
                <c:ptCount val="1"/>
                <c:pt idx="0">
                  <c:v>Qi</c:v>
                </c:pt>
              </c:strCache>
            </c:strRef>
          </c:tx>
          <c:marker>
            <c:symbol val="none"/>
          </c:marker>
          <c:xVal>
            <c:numRef>
              <c:f>'cant-new'!$P$18:$P$46</c:f>
              <c:numCache>
                <c:formatCode>0.00</c:formatCode>
                <c:ptCount val="29"/>
                <c:pt idx="0">
                  <c:v>0</c:v>
                </c:pt>
                <c:pt idx="1">
                  <c:v>5.000000000000001E-3</c:v>
                </c:pt>
                <c:pt idx="2">
                  <c:v>1.0000000000000002E-2</c:v>
                </c:pt>
                <c:pt idx="3">
                  <c:v>1.5000000000000003E-2</c:v>
                </c:pt>
                <c:pt idx="4">
                  <c:v>2.0000000000000004E-2</c:v>
                </c:pt>
                <c:pt idx="5">
                  <c:v>2.5000000000000005E-2</c:v>
                </c:pt>
                <c:pt idx="6">
                  <c:v>3.0000000000000006E-2</c:v>
                </c:pt>
                <c:pt idx="7">
                  <c:v>3.5000000000000003E-2</c:v>
                </c:pt>
                <c:pt idx="8">
                  <c:v>4.0000000000000008E-2</c:v>
                </c:pt>
                <c:pt idx="10">
                  <c:v>4.0000000000000008E-2</c:v>
                </c:pt>
                <c:pt idx="11">
                  <c:v>4.7031250000000011E-2</c:v>
                </c:pt>
                <c:pt idx="12">
                  <c:v>6.8125000000000005E-2</c:v>
                </c:pt>
                <c:pt idx="13">
                  <c:v>0.10328125</c:v>
                </c:pt>
                <c:pt idx="14">
                  <c:v>0.1525</c:v>
                </c:pt>
                <c:pt idx="15">
                  <c:v>0.21578124999999998</c:v>
                </c:pt>
                <c:pt idx="16">
                  <c:v>0.29312499999999997</c:v>
                </c:pt>
                <c:pt idx="17">
                  <c:v>0.38453124999999999</c:v>
                </c:pt>
                <c:pt idx="18">
                  <c:v>0.49</c:v>
                </c:pt>
                <c:pt idx="20">
                  <c:v>0.49</c:v>
                </c:pt>
                <c:pt idx="21">
                  <c:v>0.65250000000000008</c:v>
                </c:pt>
                <c:pt idx="22">
                  <c:v>0.84000000000000008</c:v>
                </c:pt>
                <c:pt idx="23">
                  <c:v>1.0525000000000002</c:v>
                </c:pt>
                <c:pt idx="24">
                  <c:v>1.2900000000000003</c:v>
                </c:pt>
                <c:pt idx="25">
                  <c:v>1.5525000000000002</c:v>
                </c:pt>
                <c:pt idx="26">
                  <c:v>1.8400000000000003</c:v>
                </c:pt>
                <c:pt idx="27">
                  <c:v>2.1525000000000003</c:v>
                </c:pt>
                <c:pt idx="28">
                  <c:v>2.4900000000000002</c:v>
                </c:pt>
              </c:numCache>
            </c:numRef>
          </c:xVal>
          <c:yVal>
            <c:numRef>
              <c:f>'cant-new'!$C$19:$C$47</c:f>
              <c:numCache>
                <c:formatCode>0.00</c:formatCode>
                <c:ptCount val="29"/>
                <c:pt idx="0">
                  <c:v>0</c:v>
                </c:pt>
                <c:pt idx="1">
                  <c:v>6.2500000000000003E-3</c:v>
                </c:pt>
                <c:pt idx="2">
                  <c:v>1.2500000000000001E-2</c:v>
                </c:pt>
                <c:pt idx="3">
                  <c:v>1.8750000000000003E-2</c:v>
                </c:pt>
                <c:pt idx="4">
                  <c:v>2.5000000000000001E-2</c:v>
                </c:pt>
                <c:pt idx="5">
                  <c:v>3.125E-2</c:v>
                </c:pt>
                <c:pt idx="6">
                  <c:v>3.7499999999999999E-2</c:v>
                </c:pt>
                <c:pt idx="7">
                  <c:v>4.3749999999999997E-2</c:v>
                </c:pt>
                <c:pt idx="8">
                  <c:v>4.9999999999999996E-2</c:v>
                </c:pt>
                <c:pt idx="9">
                  <c:v>4.9999999999999996E-2</c:v>
                </c:pt>
                <c:pt idx="10">
                  <c:v>4.9999999999999996E-2</c:v>
                </c:pt>
                <c:pt idx="11">
                  <c:v>8.7499999999999994E-2</c:v>
                </c:pt>
                <c:pt idx="12">
                  <c:v>0.125</c:v>
                </c:pt>
                <c:pt idx="13">
                  <c:v>0.16250000000000001</c:v>
                </c:pt>
                <c:pt idx="14">
                  <c:v>0.2</c:v>
                </c:pt>
                <c:pt idx="15">
                  <c:v>0.23750000000000002</c:v>
                </c:pt>
                <c:pt idx="16">
                  <c:v>0.27500000000000002</c:v>
                </c:pt>
                <c:pt idx="17">
                  <c:v>0.3125</c:v>
                </c:pt>
                <c:pt idx="18">
                  <c:v>0.35</c:v>
                </c:pt>
                <c:pt idx="19">
                  <c:v>0.35</c:v>
                </c:pt>
                <c:pt idx="20">
                  <c:v>0.35</c:v>
                </c:pt>
                <c:pt idx="21">
                  <c:v>0.39999999999999997</c:v>
                </c:pt>
                <c:pt idx="22">
                  <c:v>0.44999999999999996</c:v>
                </c:pt>
                <c:pt idx="23">
                  <c:v>0.49999999999999994</c:v>
                </c:pt>
                <c:pt idx="24">
                  <c:v>0.54999999999999993</c:v>
                </c:pt>
                <c:pt idx="25">
                  <c:v>0.6</c:v>
                </c:pt>
                <c:pt idx="26">
                  <c:v>0.65</c:v>
                </c:pt>
                <c:pt idx="27">
                  <c:v>0.70000000000000007</c:v>
                </c:pt>
                <c:pt idx="28">
                  <c:v>0.75000000000000011</c:v>
                </c:pt>
              </c:numCache>
            </c:numRef>
          </c:yVal>
        </c:ser>
        <c:axId val="55354880"/>
        <c:axId val="55367168"/>
      </c:scatterChart>
      <c:valAx>
        <c:axId val="55354880"/>
        <c:scaling>
          <c:orientation val="minMax"/>
        </c:scaling>
        <c:axPos val="t"/>
        <c:numFmt formatCode="0" sourceLinked="0"/>
        <c:tickLblPos val="high"/>
        <c:crossAx val="55367168"/>
        <c:crosses val="autoZero"/>
        <c:crossBetween val="midCat"/>
        <c:minorUnit val="1"/>
      </c:valAx>
      <c:valAx>
        <c:axId val="55367168"/>
        <c:scaling>
          <c:orientation val="maxMin"/>
        </c:scaling>
        <c:axPos val="l"/>
        <c:majorGridlines/>
        <c:numFmt formatCode="0.00" sourceLinked="1"/>
        <c:tickLblPos val="nextTo"/>
        <c:crossAx val="55354880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'cant-new'!$Q$17</c:f>
              <c:strCache>
                <c:ptCount val="1"/>
                <c:pt idx="0">
                  <c:v>Mi</c:v>
                </c:pt>
              </c:strCache>
            </c:strRef>
          </c:tx>
          <c:marker>
            <c:symbol val="none"/>
          </c:marker>
          <c:xVal>
            <c:numRef>
              <c:f>'cant-new'!$Q$18:$Q$46</c:f>
              <c:numCache>
                <c:formatCode>0.00</c:formatCode>
                <c:ptCount val="29"/>
                <c:pt idx="0">
                  <c:v>0</c:v>
                </c:pt>
                <c:pt idx="1">
                  <c:v>1.5625000000000004E-5</c:v>
                </c:pt>
                <c:pt idx="2">
                  <c:v>6.2500000000000015E-5</c:v>
                </c:pt>
                <c:pt idx="3">
                  <c:v>1.4062500000000002E-4</c:v>
                </c:pt>
                <c:pt idx="4">
                  <c:v>2.5000000000000006E-4</c:v>
                </c:pt>
                <c:pt idx="5">
                  <c:v>3.9062500000000013E-4</c:v>
                </c:pt>
                <c:pt idx="6">
                  <c:v>5.6250000000000017E-4</c:v>
                </c:pt>
                <c:pt idx="7">
                  <c:v>7.6562500000000025E-4</c:v>
                </c:pt>
                <c:pt idx="8">
                  <c:v>1.0000000000000002E-3</c:v>
                </c:pt>
                <c:pt idx="10">
                  <c:v>1.0000000000000002E-3</c:v>
                </c:pt>
                <c:pt idx="11">
                  <c:v>2.5878906250000003E-3</c:v>
                </c:pt>
                <c:pt idx="12">
                  <c:v>4.7031250000000007E-3</c:v>
                </c:pt>
                <c:pt idx="13">
                  <c:v>7.8730468750000011E-3</c:v>
                </c:pt>
                <c:pt idx="14">
                  <c:v>1.2625000000000001E-2</c:v>
                </c:pt>
                <c:pt idx="15">
                  <c:v>1.9486328125000001E-2</c:v>
                </c:pt>
                <c:pt idx="16">
                  <c:v>2.8984375E-2</c:v>
                </c:pt>
                <c:pt idx="17">
                  <c:v>4.1646484375000001E-2</c:v>
                </c:pt>
                <c:pt idx="18">
                  <c:v>5.7999999999999996E-2</c:v>
                </c:pt>
                <c:pt idx="20">
                  <c:v>5.7999999999999996E-2</c:v>
                </c:pt>
                <c:pt idx="21">
                  <c:v>8.6458333333333331E-2</c:v>
                </c:pt>
                <c:pt idx="22">
                  <c:v>0.12366666666666667</c:v>
                </c:pt>
                <c:pt idx="23">
                  <c:v>0.17087500000000003</c:v>
                </c:pt>
                <c:pt idx="24">
                  <c:v>0.22933333333333336</c:v>
                </c:pt>
                <c:pt idx="25">
                  <c:v>0.30029166666666673</c:v>
                </c:pt>
                <c:pt idx="26">
                  <c:v>0.38500000000000006</c:v>
                </c:pt>
                <c:pt idx="27">
                  <c:v>0.48470833333333341</c:v>
                </c:pt>
                <c:pt idx="28">
                  <c:v>0.60066666666666679</c:v>
                </c:pt>
              </c:numCache>
            </c:numRef>
          </c:xVal>
          <c:yVal>
            <c:numRef>
              <c:f>'cant-new'!$C$19:$C$47</c:f>
              <c:numCache>
                <c:formatCode>0.00</c:formatCode>
                <c:ptCount val="29"/>
                <c:pt idx="0">
                  <c:v>0</c:v>
                </c:pt>
                <c:pt idx="1">
                  <c:v>6.2500000000000003E-3</c:v>
                </c:pt>
                <c:pt idx="2">
                  <c:v>1.2500000000000001E-2</c:v>
                </c:pt>
                <c:pt idx="3">
                  <c:v>1.8750000000000003E-2</c:v>
                </c:pt>
                <c:pt idx="4">
                  <c:v>2.5000000000000001E-2</c:v>
                </c:pt>
                <c:pt idx="5">
                  <c:v>3.125E-2</c:v>
                </c:pt>
                <c:pt idx="6">
                  <c:v>3.7499999999999999E-2</c:v>
                </c:pt>
                <c:pt idx="7">
                  <c:v>4.3749999999999997E-2</c:v>
                </c:pt>
                <c:pt idx="8">
                  <c:v>4.9999999999999996E-2</c:v>
                </c:pt>
                <c:pt idx="9">
                  <c:v>4.9999999999999996E-2</c:v>
                </c:pt>
                <c:pt idx="10">
                  <c:v>4.9999999999999996E-2</c:v>
                </c:pt>
                <c:pt idx="11">
                  <c:v>8.7499999999999994E-2</c:v>
                </c:pt>
                <c:pt idx="12">
                  <c:v>0.125</c:v>
                </c:pt>
                <c:pt idx="13">
                  <c:v>0.16250000000000001</c:v>
                </c:pt>
                <c:pt idx="14">
                  <c:v>0.2</c:v>
                </c:pt>
                <c:pt idx="15">
                  <c:v>0.23750000000000002</c:v>
                </c:pt>
                <c:pt idx="16">
                  <c:v>0.27500000000000002</c:v>
                </c:pt>
                <c:pt idx="17">
                  <c:v>0.3125</c:v>
                </c:pt>
                <c:pt idx="18">
                  <c:v>0.35</c:v>
                </c:pt>
                <c:pt idx="19">
                  <c:v>0.35</c:v>
                </c:pt>
                <c:pt idx="20">
                  <c:v>0.35</c:v>
                </c:pt>
                <c:pt idx="21">
                  <c:v>0.39999999999999997</c:v>
                </c:pt>
                <c:pt idx="22">
                  <c:v>0.44999999999999996</c:v>
                </c:pt>
                <c:pt idx="23">
                  <c:v>0.49999999999999994</c:v>
                </c:pt>
                <c:pt idx="24">
                  <c:v>0.54999999999999993</c:v>
                </c:pt>
                <c:pt idx="25">
                  <c:v>0.6</c:v>
                </c:pt>
                <c:pt idx="26">
                  <c:v>0.65</c:v>
                </c:pt>
                <c:pt idx="27">
                  <c:v>0.70000000000000007</c:v>
                </c:pt>
                <c:pt idx="28">
                  <c:v>0.75000000000000011</c:v>
                </c:pt>
              </c:numCache>
            </c:numRef>
          </c:yVal>
        </c:ser>
        <c:axId val="58747136"/>
        <c:axId val="59102720"/>
      </c:scatterChart>
      <c:valAx>
        <c:axId val="58747136"/>
        <c:scaling>
          <c:orientation val="minMax"/>
        </c:scaling>
        <c:axPos val="t"/>
        <c:numFmt formatCode="0" sourceLinked="0"/>
        <c:tickLblPos val="high"/>
        <c:crossAx val="59102720"/>
        <c:crosses val="autoZero"/>
        <c:crossBetween val="midCat"/>
        <c:minorUnit val="1"/>
      </c:valAx>
      <c:valAx>
        <c:axId val="59102720"/>
        <c:scaling>
          <c:orientation val="maxMin"/>
        </c:scaling>
        <c:axPos val="l"/>
        <c:majorGridlines/>
        <c:numFmt formatCode="0.00" sourceLinked="1"/>
        <c:tickLblPos val="nextTo"/>
        <c:crossAx val="58747136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emf"/><Relationship Id="rId5" Type="http://schemas.openxmlformats.org/officeDocument/2006/relationships/image" Target="../media/image2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423861</xdr:colOff>
      <xdr:row>3</xdr:row>
      <xdr:rowOff>133350</xdr:rowOff>
    </xdr:from>
    <xdr:to>
      <xdr:col>15</xdr:col>
      <xdr:colOff>279074</xdr:colOff>
      <xdr:row>13</xdr:row>
      <xdr:rowOff>81350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97631</xdr:colOff>
      <xdr:row>3</xdr:row>
      <xdr:rowOff>133351</xdr:rowOff>
    </xdr:from>
    <xdr:to>
      <xdr:col>17</xdr:col>
      <xdr:colOff>1750686</xdr:colOff>
      <xdr:row>13</xdr:row>
      <xdr:rowOff>81351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2251340</xdr:colOff>
      <xdr:row>3</xdr:row>
      <xdr:rowOff>156897</xdr:rowOff>
    </xdr:from>
    <xdr:to>
      <xdr:col>17</xdr:col>
      <xdr:colOff>3851745</xdr:colOff>
      <xdr:row>13</xdr:row>
      <xdr:rowOff>104897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904876</xdr:colOff>
      <xdr:row>38</xdr:row>
      <xdr:rowOff>133350</xdr:rowOff>
    </xdr:from>
    <xdr:to>
      <xdr:col>17</xdr:col>
      <xdr:colOff>2739796</xdr:colOff>
      <xdr:row>44</xdr:row>
      <xdr:rowOff>189075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27309" t="14537" r="17671" b="24949"/>
        <a:stretch>
          <a:fillRect/>
        </a:stretch>
      </xdr:blipFill>
      <xdr:spPr bwMode="auto">
        <a:xfrm>
          <a:off x="9477376" y="8743950"/>
          <a:ext cx="1834920" cy="11987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40475</xdr:colOff>
      <xdr:row>15</xdr:row>
      <xdr:rowOff>206375</xdr:rowOff>
    </xdr:from>
    <xdr:to>
      <xdr:col>17</xdr:col>
      <xdr:colOff>5607049</xdr:colOff>
      <xdr:row>36</xdr:row>
      <xdr:rowOff>79374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20178" t="6842" r="19866" b="6018"/>
        <a:stretch>
          <a:fillRect/>
        </a:stretch>
      </xdr:blipFill>
      <xdr:spPr bwMode="auto">
        <a:xfrm>
          <a:off x="8501850" y="3413125"/>
          <a:ext cx="5563400" cy="4825999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66676</xdr:colOff>
      <xdr:row>3</xdr:row>
      <xdr:rowOff>94604</xdr:rowOff>
    </xdr:from>
    <xdr:to>
      <xdr:col>8</xdr:col>
      <xdr:colOff>400050</xdr:colOff>
      <xdr:row>13</xdr:row>
      <xdr:rowOff>180974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9518" t="2434" r="29639" b="3043"/>
        <a:stretch>
          <a:fillRect/>
        </a:stretch>
      </xdr:blipFill>
      <xdr:spPr bwMode="auto">
        <a:xfrm>
          <a:off x="3086101" y="847079"/>
          <a:ext cx="1476374" cy="20294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7"/>
  <sheetViews>
    <sheetView showGridLines="0" tabSelected="1" zoomScale="80" zoomScaleNormal="80" workbookViewId="0">
      <selection activeCell="A3" sqref="A3"/>
    </sheetView>
  </sheetViews>
  <sheetFormatPr defaultRowHeight="15"/>
  <cols>
    <col min="1" max="1" width="6.140625" customWidth="1"/>
    <col min="2" max="2" width="7.28515625" customWidth="1"/>
    <col min="3" max="3" width="7.5703125" customWidth="1"/>
    <col min="4" max="4" width="8.140625" bestFit="1" customWidth="1"/>
    <col min="5" max="5" width="8.7109375" bestFit="1" customWidth="1"/>
    <col min="6" max="6" width="9.28515625" bestFit="1" customWidth="1"/>
    <col min="7" max="7" width="9.42578125" bestFit="1" customWidth="1"/>
    <col min="8" max="8" width="7.7109375" bestFit="1" customWidth="1"/>
    <col min="9" max="9" width="7" bestFit="1" customWidth="1"/>
    <col min="10" max="11" width="6" bestFit="1" customWidth="1"/>
    <col min="12" max="12" width="8.140625" bestFit="1" customWidth="1"/>
    <col min="13" max="14" width="6.85546875" bestFit="1" customWidth="1"/>
    <col min="15" max="16" width="9.28515625" bestFit="1" customWidth="1"/>
    <col min="17" max="17" width="7.5703125" customWidth="1"/>
    <col min="18" max="18" width="86.28515625" customWidth="1"/>
    <col min="19" max="19" width="5.7109375" customWidth="1"/>
    <col min="20" max="26" width="9.28515625" customWidth="1"/>
    <col min="27" max="27" width="9.140625" customWidth="1"/>
  </cols>
  <sheetData>
    <row r="1" spans="1:19" ht="29.25" customHeight="1">
      <c r="A1" s="6" t="s">
        <v>5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  <c r="N1" s="11"/>
      <c r="O1" s="11"/>
      <c r="P1" s="11"/>
      <c r="Q1" s="11"/>
      <c r="R1" s="11"/>
      <c r="S1" s="11"/>
    </row>
    <row r="2" spans="1:19">
      <c r="A2" s="10" t="s">
        <v>55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1"/>
      <c r="O2" s="11"/>
      <c r="P2" s="11"/>
      <c r="Q2" s="11"/>
      <c r="R2" s="11"/>
      <c r="S2" s="11"/>
    </row>
    <row r="3" spans="1:19">
      <c r="A3" s="10" t="s">
        <v>4</v>
      </c>
      <c r="B3" s="9"/>
      <c r="C3" s="10" t="s">
        <v>54</v>
      </c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1"/>
      <c r="S3" s="11"/>
    </row>
    <row r="4" spans="1:19">
      <c r="A4" s="12"/>
      <c r="B4" s="13"/>
      <c r="C4" s="14"/>
      <c r="D4" s="14"/>
      <c r="E4" s="14"/>
      <c r="F4" s="14"/>
      <c r="G4" s="14"/>
      <c r="H4" s="14"/>
      <c r="I4" s="15"/>
      <c r="J4" s="10"/>
      <c r="K4" s="12"/>
      <c r="L4" s="14"/>
      <c r="M4" s="16"/>
      <c r="N4" s="16"/>
      <c r="O4" s="16"/>
      <c r="P4" s="16"/>
      <c r="Q4" s="16"/>
      <c r="R4" s="17"/>
      <c r="S4" s="11"/>
    </row>
    <row r="5" spans="1:19" ht="18">
      <c r="A5" s="7" t="s">
        <v>6</v>
      </c>
      <c r="B5" s="18"/>
      <c r="C5" s="18"/>
      <c r="D5" s="18"/>
      <c r="E5" s="18"/>
      <c r="F5" s="18"/>
      <c r="G5" s="18"/>
      <c r="H5" s="18"/>
      <c r="I5" s="19"/>
      <c r="J5" s="11"/>
      <c r="K5" s="7" t="s">
        <v>44</v>
      </c>
      <c r="L5" s="18"/>
      <c r="M5" s="18"/>
      <c r="N5" s="18"/>
      <c r="O5" s="18"/>
      <c r="P5" s="18"/>
      <c r="Q5" s="18"/>
      <c r="R5" s="19"/>
      <c r="S5" s="11"/>
    </row>
    <row r="6" spans="1:19">
      <c r="A6" s="20"/>
      <c r="B6" s="18"/>
      <c r="C6" s="18"/>
      <c r="D6" s="18"/>
      <c r="E6" s="18"/>
      <c r="F6" s="18"/>
      <c r="G6" s="18"/>
      <c r="H6" s="18"/>
      <c r="I6" s="19"/>
      <c r="J6" s="11"/>
      <c r="K6" s="20"/>
      <c r="L6" s="18"/>
      <c r="M6" s="18"/>
      <c r="N6" s="18"/>
      <c r="O6" s="18"/>
      <c r="P6" s="18"/>
      <c r="Q6" s="18"/>
      <c r="R6" s="19"/>
      <c r="S6" s="11"/>
    </row>
    <row r="7" spans="1:19">
      <c r="A7" s="59" t="s">
        <v>1</v>
      </c>
      <c r="B7" s="43">
        <v>0.05</v>
      </c>
      <c r="C7" s="54" t="s">
        <v>45</v>
      </c>
      <c r="D7" s="43">
        <v>0.8</v>
      </c>
      <c r="E7" s="54" t="s">
        <v>46</v>
      </c>
      <c r="F7" s="43">
        <v>0.8</v>
      </c>
      <c r="G7" s="55"/>
      <c r="H7" s="55"/>
      <c r="I7" s="56"/>
      <c r="J7" s="57"/>
      <c r="K7" s="41"/>
      <c r="L7" s="55"/>
      <c r="M7" s="18"/>
      <c r="N7" s="18"/>
      <c r="O7" s="18"/>
      <c r="P7" s="18"/>
      <c r="Q7" s="18"/>
      <c r="R7" s="19"/>
      <c r="S7" s="11"/>
    </row>
    <row r="8" spans="1:19">
      <c r="A8" s="59" t="s">
        <v>2</v>
      </c>
      <c r="B8" s="43">
        <v>0.3</v>
      </c>
      <c r="C8" s="54" t="s">
        <v>47</v>
      </c>
      <c r="D8" s="43">
        <v>0</v>
      </c>
      <c r="E8" s="54" t="s">
        <v>48</v>
      </c>
      <c r="F8" s="43">
        <v>3</v>
      </c>
      <c r="G8" s="55"/>
      <c r="H8" s="55"/>
      <c r="I8" s="56"/>
      <c r="J8" s="57"/>
      <c r="K8" s="41"/>
      <c r="L8" s="55"/>
      <c r="M8" s="18"/>
      <c r="N8" s="18"/>
      <c r="O8" s="18"/>
      <c r="P8" s="18"/>
      <c r="Q8" s="18"/>
      <c r="R8" s="19"/>
      <c r="S8" s="11"/>
    </row>
    <row r="9" spans="1:19">
      <c r="A9" s="59" t="s">
        <v>3</v>
      </c>
      <c r="B9" s="43">
        <v>0.4</v>
      </c>
      <c r="C9" s="54" t="s">
        <v>49</v>
      </c>
      <c r="D9" s="43">
        <v>3</v>
      </c>
      <c r="E9" s="54" t="s">
        <v>50</v>
      </c>
      <c r="F9" s="43">
        <v>7</v>
      </c>
      <c r="G9" s="55"/>
      <c r="H9" s="55"/>
      <c r="I9" s="56"/>
      <c r="J9" s="57"/>
      <c r="K9" s="41"/>
      <c r="L9" s="55"/>
      <c r="M9" s="18"/>
      <c r="N9" s="18"/>
      <c r="O9" s="18"/>
      <c r="P9" s="18"/>
      <c r="Q9" s="18"/>
      <c r="R9" s="19"/>
      <c r="S9" s="11"/>
    </row>
    <row r="10" spans="1:19">
      <c r="A10" s="59" t="s">
        <v>14</v>
      </c>
      <c r="B10" s="35">
        <f>SUM(B7:B9)</f>
        <v>0.75</v>
      </c>
      <c r="C10" s="55"/>
      <c r="D10" s="55"/>
      <c r="E10" s="55"/>
      <c r="F10" s="55"/>
      <c r="G10" s="55"/>
      <c r="H10" s="55"/>
      <c r="I10" s="58"/>
      <c r="J10" s="57"/>
      <c r="K10" s="59" t="s">
        <v>0</v>
      </c>
      <c r="L10" s="60">
        <f>Q46</f>
        <v>0.60066666666666679</v>
      </c>
      <c r="M10" s="18"/>
      <c r="N10" s="18"/>
      <c r="O10" s="18"/>
      <c r="P10" s="18"/>
      <c r="Q10" s="18"/>
      <c r="R10" s="19"/>
      <c r="S10" s="11"/>
    </row>
    <row r="11" spans="1:19">
      <c r="A11" s="20"/>
      <c r="B11" s="55"/>
      <c r="C11" s="55"/>
      <c r="D11" s="55"/>
      <c r="E11" s="55"/>
      <c r="F11" s="55"/>
      <c r="G11" s="55"/>
      <c r="H11" s="55"/>
      <c r="I11" s="58"/>
      <c r="J11" s="61"/>
      <c r="K11" s="59" t="s">
        <v>53</v>
      </c>
      <c r="L11" s="60">
        <f>P46</f>
        <v>2.4900000000000002</v>
      </c>
      <c r="M11" s="18"/>
      <c r="N11" s="18"/>
      <c r="O11" s="18"/>
      <c r="P11" s="18"/>
      <c r="Q11" s="18"/>
      <c r="R11" s="19"/>
      <c r="S11" s="11"/>
    </row>
    <row r="12" spans="1:19">
      <c r="A12" s="20"/>
      <c r="B12" s="11"/>
      <c r="C12" s="11"/>
      <c r="D12" s="18"/>
      <c r="E12" s="18"/>
      <c r="F12" s="18"/>
      <c r="G12" s="18"/>
      <c r="H12" s="18"/>
      <c r="I12" s="19"/>
      <c r="J12" s="10"/>
      <c r="K12" s="21"/>
      <c r="L12" s="22"/>
      <c r="M12" s="18"/>
      <c r="N12" s="18"/>
      <c r="O12" s="18"/>
      <c r="P12" s="18"/>
      <c r="Q12" s="18"/>
      <c r="R12" s="19"/>
      <c r="S12" s="11"/>
    </row>
    <row r="13" spans="1:19">
      <c r="A13" s="20"/>
      <c r="B13" s="11"/>
      <c r="C13" s="11"/>
      <c r="D13" s="18"/>
      <c r="E13" s="18"/>
      <c r="F13" s="18"/>
      <c r="G13" s="18"/>
      <c r="H13" s="18"/>
      <c r="I13" s="19"/>
      <c r="J13" s="10"/>
      <c r="K13" s="21"/>
      <c r="L13" s="22"/>
      <c r="M13" s="18"/>
      <c r="N13" s="18"/>
      <c r="O13" s="18"/>
      <c r="P13" s="18"/>
      <c r="Q13" s="18"/>
      <c r="R13" s="19"/>
      <c r="S13" s="11"/>
    </row>
    <row r="14" spans="1:19">
      <c r="A14" s="23"/>
      <c r="B14" s="24"/>
      <c r="C14" s="24"/>
      <c r="D14" s="24"/>
      <c r="E14" s="24"/>
      <c r="F14" s="24"/>
      <c r="G14" s="24"/>
      <c r="H14" s="24"/>
      <c r="I14" s="25"/>
      <c r="J14" s="10"/>
      <c r="K14" s="23"/>
      <c r="L14" s="24"/>
      <c r="M14" s="24"/>
      <c r="N14" s="24"/>
      <c r="O14" s="24"/>
      <c r="P14" s="24"/>
      <c r="Q14" s="24"/>
      <c r="R14" s="25"/>
      <c r="S14" s="11"/>
    </row>
    <row r="15" spans="1:19" ht="29.25" customHeight="1">
      <c r="A15" s="67" t="s">
        <v>51</v>
      </c>
      <c r="B15" s="11"/>
      <c r="C15" s="11"/>
      <c r="D15" s="11"/>
      <c r="E15" s="11"/>
      <c r="F15" s="11"/>
      <c r="G15" s="11"/>
      <c r="H15" s="11"/>
      <c r="I15" s="11"/>
      <c r="J15" s="10"/>
      <c r="K15" s="18"/>
      <c r="L15" s="18"/>
      <c r="M15" s="18"/>
      <c r="N15" s="18"/>
      <c r="O15" s="18"/>
      <c r="P15" s="18"/>
      <c r="Q15" s="18"/>
      <c r="R15" s="8" t="s">
        <v>52</v>
      </c>
      <c r="S15" s="11"/>
    </row>
    <row r="16" spans="1:19" ht="90">
      <c r="A16" s="66" t="s">
        <v>21</v>
      </c>
      <c r="B16" s="26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27" t="s">
        <v>35</v>
      </c>
      <c r="J16" s="27" t="s">
        <v>36</v>
      </c>
      <c r="K16" s="27" t="s">
        <v>37</v>
      </c>
      <c r="L16" s="27" t="s">
        <v>38</v>
      </c>
      <c r="M16" s="27" t="s">
        <v>39</v>
      </c>
      <c r="N16" s="27" t="s">
        <v>40</v>
      </c>
      <c r="O16" s="27" t="s">
        <v>41</v>
      </c>
      <c r="P16" s="27" t="s">
        <v>42</v>
      </c>
      <c r="Q16" s="28" t="s">
        <v>43</v>
      </c>
      <c r="R16" s="62"/>
      <c r="S16" s="11"/>
    </row>
    <row r="17" spans="1:26">
      <c r="A17" s="23"/>
      <c r="B17" s="29" t="s">
        <v>7</v>
      </c>
      <c r="C17" s="30" t="s">
        <v>15</v>
      </c>
      <c r="D17" s="31" t="s">
        <v>16</v>
      </c>
      <c r="E17" s="31" t="s">
        <v>8</v>
      </c>
      <c r="F17" s="31" t="s">
        <v>9</v>
      </c>
      <c r="G17" s="31" t="s">
        <v>10</v>
      </c>
      <c r="H17" s="31" t="s">
        <v>11</v>
      </c>
      <c r="I17" s="31" t="s">
        <v>25</v>
      </c>
      <c r="J17" s="31" t="s">
        <v>12</v>
      </c>
      <c r="K17" s="31" t="s">
        <v>26</v>
      </c>
      <c r="L17" s="31" t="s">
        <v>13</v>
      </c>
      <c r="M17" s="31" t="s">
        <v>27</v>
      </c>
      <c r="N17" s="31" t="s">
        <v>19</v>
      </c>
      <c r="O17" s="31" t="s">
        <v>20</v>
      </c>
      <c r="P17" s="31" t="s">
        <v>17</v>
      </c>
      <c r="Q17" s="32" t="s">
        <v>18</v>
      </c>
      <c r="R17" s="63"/>
      <c r="S17" s="11"/>
      <c r="T17" s="4"/>
      <c r="U17" s="4"/>
      <c r="V17" s="4"/>
      <c r="W17" s="4"/>
      <c r="X17" s="4"/>
      <c r="Y17" s="4"/>
      <c r="Z17" s="4"/>
    </row>
    <row r="18" spans="1:26">
      <c r="A18" s="36" t="s">
        <v>22</v>
      </c>
      <c r="B18" s="36"/>
      <c r="C18" s="37">
        <v>0</v>
      </c>
      <c r="D18" s="38"/>
      <c r="E18" s="37">
        <v>0</v>
      </c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9">
        <v>0</v>
      </c>
      <c r="Q18" s="40">
        <v>0</v>
      </c>
      <c r="R18" s="64"/>
      <c r="S18" s="11"/>
      <c r="T18" s="3"/>
      <c r="U18" s="3"/>
      <c r="V18" s="3"/>
      <c r="W18" s="3"/>
      <c r="X18" s="3"/>
      <c r="Y18" s="3"/>
      <c r="Z18" s="3"/>
    </row>
    <row r="19" spans="1:26">
      <c r="A19" s="41"/>
      <c r="B19" s="42">
        <v>1</v>
      </c>
      <c r="C19" s="43">
        <v>0</v>
      </c>
      <c r="D19" s="44">
        <f t="shared" ref="D19:D26" si="0">$B$7/8</f>
        <v>6.2500000000000003E-3</v>
      </c>
      <c r="E19" s="43">
        <f>D7</f>
        <v>0.8</v>
      </c>
      <c r="F19" s="44">
        <f>E19</f>
        <v>0.8</v>
      </c>
      <c r="G19" s="44">
        <f>E20-E19</f>
        <v>0</v>
      </c>
      <c r="H19" s="44">
        <f>F19*D19</f>
        <v>5.000000000000001E-3</v>
      </c>
      <c r="I19" s="44">
        <f>G19*D19/2</f>
        <v>0</v>
      </c>
      <c r="J19" s="44">
        <f>D19/2</f>
        <v>3.1250000000000002E-3</v>
      </c>
      <c r="K19" s="44">
        <f>D19/3</f>
        <v>2.0833333333333333E-3</v>
      </c>
      <c r="L19" s="45">
        <f>H19*J19</f>
        <v>1.5625000000000004E-5</v>
      </c>
      <c r="M19" s="45">
        <f>I19*K19</f>
        <v>0</v>
      </c>
      <c r="N19" s="44">
        <f>H19+I19</f>
        <v>5.000000000000001E-3</v>
      </c>
      <c r="O19" s="45">
        <f>L19+M19</f>
        <v>1.5625000000000004E-5</v>
      </c>
      <c r="P19" s="35">
        <f>P18+N19</f>
        <v>5.000000000000001E-3</v>
      </c>
      <c r="Q19" s="46">
        <f>O19</f>
        <v>1.5625000000000004E-5</v>
      </c>
      <c r="R19" s="64"/>
      <c r="S19" s="11"/>
      <c r="T19" s="3"/>
      <c r="U19" s="3"/>
      <c r="V19" s="3"/>
      <c r="W19" s="3"/>
      <c r="X19" s="3"/>
      <c r="Y19" s="3"/>
      <c r="Z19" s="3"/>
    </row>
    <row r="20" spans="1:26">
      <c r="A20" s="41"/>
      <c r="B20" s="42">
        <f>B19+1</f>
        <v>2</v>
      </c>
      <c r="C20" s="43">
        <f>C19+D19</f>
        <v>6.2500000000000003E-3</v>
      </c>
      <c r="D20" s="44">
        <f t="shared" si="0"/>
        <v>6.2500000000000003E-3</v>
      </c>
      <c r="E20" s="43">
        <f t="shared" ref="E20:E27" si="1">E19+($F$7-$D$7)/8</f>
        <v>0.8</v>
      </c>
      <c r="F20" s="44">
        <f>E20</f>
        <v>0.8</v>
      </c>
      <c r="G20" s="44">
        <f>E21-E20</f>
        <v>0</v>
      </c>
      <c r="H20" s="44">
        <f>F20*D20</f>
        <v>5.000000000000001E-3</v>
      </c>
      <c r="I20" s="44">
        <f>G20*D20/2</f>
        <v>0</v>
      </c>
      <c r="J20" s="44">
        <f t="shared" ref="J20:J26" si="2">D20/2</f>
        <v>3.1250000000000002E-3</v>
      </c>
      <c r="K20" s="44">
        <f t="shared" ref="K20:K26" si="3">D20/3</f>
        <v>2.0833333333333333E-3</v>
      </c>
      <c r="L20" s="44">
        <f>H20*J20</f>
        <v>1.5625000000000004E-5</v>
      </c>
      <c r="M20" s="45">
        <f t="shared" ref="M20:M26" si="4">I20*K20</f>
        <v>0</v>
      </c>
      <c r="N20" s="44">
        <f>H20+I20</f>
        <v>5.000000000000001E-3</v>
      </c>
      <c r="O20" s="44">
        <f>L20+M20</f>
        <v>1.5625000000000004E-5</v>
      </c>
      <c r="P20" s="35">
        <f>P19+N20</f>
        <v>1.0000000000000002E-2</v>
      </c>
      <c r="Q20" s="46">
        <f>Q19+O20+P19*D20</f>
        <v>6.2500000000000015E-5</v>
      </c>
      <c r="R20" s="64"/>
      <c r="S20" s="11"/>
      <c r="T20" s="3"/>
      <c r="U20" s="3"/>
      <c r="V20" s="3"/>
      <c r="W20" s="3"/>
      <c r="X20" s="3"/>
      <c r="Y20" s="3"/>
      <c r="Z20" s="3"/>
    </row>
    <row r="21" spans="1:26">
      <c r="A21" s="41"/>
      <c r="B21" s="42">
        <f t="shared" ref="B21:B27" si="5">B20+1</f>
        <v>3</v>
      </c>
      <c r="C21" s="43">
        <f t="shared" ref="C21:C27" si="6">C20+D20</f>
        <v>1.2500000000000001E-2</v>
      </c>
      <c r="D21" s="44">
        <f t="shared" si="0"/>
        <v>6.2500000000000003E-3</v>
      </c>
      <c r="E21" s="43">
        <f t="shared" si="1"/>
        <v>0.8</v>
      </c>
      <c r="F21" s="44">
        <f t="shared" ref="F21:F26" si="7">E21</f>
        <v>0.8</v>
      </c>
      <c r="G21" s="44">
        <f t="shared" ref="G21:G26" si="8">E22-E21</f>
        <v>0</v>
      </c>
      <c r="H21" s="44">
        <f t="shared" ref="H21:H26" si="9">F21*D21</f>
        <v>5.000000000000001E-3</v>
      </c>
      <c r="I21" s="44">
        <f t="shared" ref="I21:I26" si="10">G21*D21/2</f>
        <v>0</v>
      </c>
      <c r="J21" s="44">
        <f t="shared" si="2"/>
        <v>3.1250000000000002E-3</v>
      </c>
      <c r="K21" s="44">
        <f t="shared" si="3"/>
        <v>2.0833333333333333E-3</v>
      </c>
      <c r="L21" s="44">
        <f t="shared" ref="L21:L26" si="11">H21*J21</f>
        <v>1.5625000000000004E-5</v>
      </c>
      <c r="M21" s="45">
        <f t="shared" si="4"/>
        <v>0</v>
      </c>
      <c r="N21" s="44">
        <f t="shared" ref="N21:N26" si="12">H21+I21</f>
        <v>5.000000000000001E-3</v>
      </c>
      <c r="O21" s="44">
        <f t="shared" ref="O21:O26" si="13">L21+M21</f>
        <v>1.5625000000000004E-5</v>
      </c>
      <c r="P21" s="35">
        <f t="shared" ref="P21:P26" si="14">P20+N21</f>
        <v>1.5000000000000003E-2</v>
      </c>
      <c r="Q21" s="46">
        <f t="shared" ref="Q21:Q26" si="15">Q20+O21+P20*D21</f>
        <v>1.4062500000000002E-4</v>
      </c>
      <c r="R21" s="64"/>
      <c r="S21" s="11"/>
      <c r="T21" s="3"/>
      <c r="U21" s="3"/>
      <c r="V21" s="3"/>
      <c r="W21" s="3"/>
      <c r="X21" s="3"/>
      <c r="Y21" s="3"/>
      <c r="Z21" s="3"/>
    </row>
    <row r="22" spans="1:26">
      <c r="A22" s="41"/>
      <c r="B22" s="42">
        <f t="shared" si="5"/>
        <v>4</v>
      </c>
      <c r="C22" s="43">
        <f t="shared" si="6"/>
        <v>1.8750000000000003E-2</v>
      </c>
      <c r="D22" s="44">
        <f t="shared" si="0"/>
        <v>6.2500000000000003E-3</v>
      </c>
      <c r="E22" s="43">
        <f t="shared" si="1"/>
        <v>0.8</v>
      </c>
      <c r="F22" s="44">
        <f t="shared" si="7"/>
        <v>0.8</v>
      </c>
      <c r="G22" s="44">
        <f t="shared" si="8"/>
        <v>0</v>
      </c>
      <c r="H22" s="44">
        <f t="shared" si="9"/>
        <v>5.000000000000001E-3</v>
      </c>
      <c r="I22" s="44">
        <f t="shared" si="10"/>
        <v>0</v>
      </c>
      <c r="J22" s="44">
        <f t="shared" si="2"/>
        <v>3.1250000000000002E-3</v>
      </c>
      <c r="K22" s="44">
        <f t="shared" si="3"/>
        <v>2.0833333333333333E-3</v>
      </c>
      <c r="L22" s="44">
        <f t="shared" si="11"/>
        <v>1.5625000000000004E-5</v>
      </c>
      <c r="M22" s="45">
        <f t="shared" si="4"/>
        <v>0</v>
      </c>
      <c r="N22" s="44">
        <f t="shared" si="12"/>
        <v>5.000000000000001E-3</v>
      </c>
      <c r="O22" s="44">
        <f t="shared" si="13"/>
        <v>1.5625000000000004E-5</v>
      </c>
      <c r="P22" s="35">
        <f t="shared" si="14"/>
        <v>2.0000000000000004E-2</v>
      </c>
      <c r="Q22" s="46">
        <f t="shared" si="15"/>
        <v>2.5000000000000006E-4</v>
      </c>
      <c r="R22" s="64"/>
      <c r="S22" s="11"/>
      <c r="T22" s="3"/>
      <c r="U22" s="3"/>
      <c r="V22" s="3"/>
      <c r="W22" s="3"/>
      <c r="X22" s="3"/>
      <c r="Y22" s="3"/>
      <c r="Z22" s="3"/>
    </row>
    <row r="23" spans="1:26">
      <c r="A23" s="41"/>
      <c r="B23" s="42">
        <f t="shared" si="5"/>
        <v>5</v>
      </c>
      <c r="C23" s="43">
        <f t="shared" si="6"/>
        <v>2.5000000000000001E-2</v>
      </c>
      <c r="D23" s="44">
        <f t="shared" si="0"/>
        <v>6.2500000000000003E-3</v>
      </c>
      <c r="E23" s="43">
        <f t="shared" si="1"/>
        <v>0.8</v>
      </c>
      <c r="F23" s="44">
        <f t="shared" si="7"/>
        <v>0.8</v>
      </c>
      <c r="G23" s="44">
        <f t="shared" si="8"/>
        <v>0</v>
      </c>
      <c r="H23" s="44">
        <f t="shared" si="9"/>
        <v>5.000000000000001E-3</v>
      </c>
      <c r="I23" s="44">
        <f t="shared" si="10"/>
        <v>0</v>
      </c>
      <c r="J23" s="44">
        <f t="shared" si="2"/>
        <v>3.1250000000000002E-3</v>
      </c>
      <c r="K23" s="44">
        <f t="shared" si="3"/>
        <v>2.0833333333333333E-3</v>
      </c>
      <c r="L23" s="44">
        <f t="shared" si="11"/>
        <v>1.5625000000000004E-5</v>
      </c>
      <c r="M23" s="45">
        <f t="shared" si="4"/>
        <v>0</v>
      </c>
      <c r="N23" s="44">
        <f t="shared" si="12"/>
        <v>5.000000000000001E-3</v>
      </c>
      <c r="O23" s="44">
        <f t="shared" si="13"/>
        <v>1.5625000000000004E-5</v>
      </c>
      <c r="P23" s="35">
        <f t="shared" si="14"/>
        <v>2.5000000000000005E-2</v>
      </c>
      <c r="Q23" s="46">
        <f t="shared" si="15"/>
        <v>3.9062500000000013E-4</v>
      </c>
      <c r="R23" s="64"/>
      <c r="S23" s="11"/>
      <c r="T23" s="3"/>
      <c r="U23" s="3"/>
      <c r="V23" s="3"/>
      <c r="W23" s="3"/>
      <c r="X23" s="3"/>
      <c r="Y23" s="3"/>
      <c r="Z23" s="3"/>
    </row>
    <row r="24" spans="1:26">
      <c r="A24" s="41"/>
      <c r="B24" s="42">
        <f t="shared" si="5"/>
        <v>6</v>
      </c>
      <c r="C24" s="43">
        <f t="shared" si="6"/>
        <v>3.125E-2</v>
      </c>
      <c r="D24" s="44">
        <f t="shared" si="0"/>
        <v>6.2500000000000003E-3</v>
      </c>
      <c r="E24" s="43">
        <f t="shared" si="1"/>
        <v>0.8</v>
      </c>
      <c r="F24" s="44">
        <f t="shared" si="7"/>
        <v>0.8</v>
      </c>
      <c r="G24" s="44">
        <f t="shared" si="8"/>
        <v>0</v>
      </c>
      <c r="H24" s="44">
        <f t="shared" si="9"/>
        <v>5.000000000000001E-3</v>
      </c>
      <c r="I24" s="44">
        <f t="shared" si="10"/>
        <v>0</v>
      </c>
      <c r="J24" s="44">
        <f t="shared" si="2"/>
        <v>3.1250000000000002E-3</v>
      </c>
      <c r="K24" s="44">
        <f t="shared" si="3"/>
        <v>2.0833333333333333E-3</v>
      </c>
      <c r="L24" s="44">
        <f t="shared" si="11"/>
        <v>1.5625000000000004E-5</v>
      </c>
      <c r="M24" s="45">
        <f t="shared" si="4"/>
        <v>0</v>
      </c>
      <c r="N24" s="44">
        <f t="shared" si="12"/>
        <v>5.000000000000001E-3</v>
      </c>
      <c r="O24" s="44">
        <f t="shared" si="13"/>
        <v>1.5625000000000004E-5</v>
      </c>
      <c r="P24" s="35">
        <f t="shared" si="14"/>
        <v>3.0000000000000006E-2</v>
      </c>
      <c r="Q24" s="46">
        <f t="shared" si="15"/>
        <v>5.6250000000000017E-4</v>
      </c>
      <c r="R24" s="64"/>
      <c r="S24" s="11"/>
      <c r="T24" s="3"/>
      <c r="U24" s="3"/>
      <c r="V24" s="3"/>
      <c r="W24" s="3"/>
      <c r="X24" s="3"/>
      <c r="Y24" s="3"/>
      <c r="Z24" s="3"/>
    </row>
    <row r="25" spans="1:26">
      <c r="A25" s="41"/>
      <c r="B25" s="42">
        <f t="shared" si="5"/>
        <v>7</v>
      </c>
      <c r="C25" s="43">
        <f t="shared" si="6"/>
        <v>3.7499999999999999E-2</v>
      </c>
      <c r="D25" s="44">
        <f t="shared" si="0"/>
        <v>6.2500000000000003E-3</v>
      </c>
      <c r="E25" s="43">
        <f t="shared" si="1"/>
        <v>0.8</v>
      </c>
      <c r="F25" s="44">
        <f t="shared" si="7"/>
        <v>0.8</v>
      </c>
      <c r="G25" s="44">
        <f t="shared" si="8"/>
        <v>0</v>
      </c>
      <c r="H25" s="44">
        <f t="shared" si="9"/>
        <v>5.000000000000001E-3</v>
      </c>
      <c r="I25" s="44">
        <f t="shared" si="10"/>
        <v>0</v>
      </c>
      <c r="J25" s="44">
        <f t="shared" si="2"/>
        <v>3.1250000000000002E-3</v>
      </c>
      <c r="K25" s="44">
        <f t="shared" si="3"/>
        <v>2.0833333333333333E-3</v>
      </c>
      <c r="L25" s="44">
        <f t="shared" si="11"/>
        <v>1.5625000000000004E-5</v>
      </c>
      <c r="M25" s="45">
        <f t="shared" si="4"/>
        <v>0</v>
      </c>
      <c r="N25" s="44">
        <f t="shared" si="12"/>
        <v>5.000000000000001E-3</v>
      </c>
      <c r="O25" s="44">
        <f t="shared" si="13"/>
        <v>1.5625000000000004E-5</v>
      </c>
      <c r="P25" s="35">
        <f t="shared" si="14"/>
        <v>3.5000000000000003E-2</v>
      </c>
      <c r="Q25" s="46">
        <f t="shared" si="15"/>
        <v>7.6562500000000025E-4</v>
      </c>
      <c r="R25" s="64"/>
      <c r="S25" s="11"/>
      <c r="T25" s="3"/>
      <c r="U25" s="3"/>
      <c r="V25" s="3"/>
      <c r="W25" s="3"/>
      <c r="X25" s="3"/>
      <c r="Y25" s="3"/>
      <c r="Z25" s="3"/>
    </row>
    <row r="26" spans="1:26">
      <c r="A26" s="41"/>
      <c r="B26" s="42">
        <f t="shared" si="5"/>
        <v>8</v>
      </c>
      <c r="C26" s="43">
        <f t="shared" si="6"/>
        <v>4.3749999999999997E-2</v>
      </c>
      <c r="D26" s="44">
        <f t="shared" si="0"/>
        <v>6.2500000000000003E-3</v>
      </c>
      <c r="E26" s="43">
        <f t="shared" si="1"/>
        <v>0.8</v>
      </c>
      <c r="F26" s="44">
        <f t="shared" si="7"/>
        <v>0.8</v>
      </c>
      <c r="G26" s="44">
        <f t="shared" si="8"/>
        <v>0</v>
      </c>
      <c r="H26" s="44">
        <f t="shared" si="9"/>
        <v>5.000000000000001E-3</v>
      </c>
      <c r="I26" s="44">
        <f t="shared" si="10"/>
        <v>0</v>
      </c>
      <c r="J26" s="44">
        <f t="shared" si="2"/>
        <v>3.1250000000000002E-3</v>
      </c>
      <c r="K26" s="44">
        <f t="shared" si="3"/>
        <v>2.0833333333333333E-3</v>
      </c>
      <c r="L26" s="44">
        <f t="shared" si="11"/>
        <v>1.5625000000000004E-5</v>
      </c>
      <c r="M26" s="45">
        <f t="shared" si="4"/>
        <v>0</v>
      </c>
      <c r="N26" s="44">
        <f t="shared" si="12"/>
        <v>5.000000000000001E-3</v>
      </c>
      <c r="O26" s="44">
        <f t="shared" si="13"/>
        <v>1.5625000000000004E-5</v>
      </c>
      <c r="P26" s="35">
        <f t="shared" si="14"/>
        <v>4.0000000000000008E-2</v>
      </c>
      <c r="Q26" s="46">
        <f t="shared" si="15"/>
        <v>1.0000000000000002E-3</v>
      </c>
      <c r="R26" s="64"/>
      <c r="S26" s="11"/>
      <c r="T26" s="3"/>
      <c r="U26" s="3"/>
      <c r="V26" s="3"/>
      <c r="W26" s="3"/>
      <c r="X26" s="3"/>
      <c r="Y26" s="3"/>
      <c r="Z26" s="3"/>
    </row>
    <row r="27" spans="1:26">
      <c r="A27" s="47"/>
      <c r="B27" s="48">
        <f t="shared" si="5"/>
        <v>9</v>
      </c>
      <c r="C27" s="49">
        <f t="shared" si="6"/>
        <v>4.9999999999999996E-2</v>
      </c>
      <c r="D27" s="50"/>
      <c r="E27" s="49">
        <f t="shared" si="1"/>
        <v>0.8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64"/>
      <c r="S27" s="11"/>
    </row>
    <row r="28" spans="1:26">
      <c r="A28" s="41" t="s">
        <v>23</v>
      </c>
      <c r="B28" s="42"/>
      <c r="C28" s="44">
        <f>C27</f>
        <v>4.9999999999999996E-2</v>
      </c>
      <c r="D28" s="44"/>
      <c r="E28" s="44">
        <v>0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35">
        <f>P26</f>
        <v>4.0000000000000008E-2</v>
      </c>
      <c r="Q28" s="46">
        <f>Q26</f>
        <v>1.0000000000000002E-3</v>
      </c>
      <c r="R28" s="64"/>
      <c r="S28" s="11"/>
    </row>
    <row r="29" spans="1:26">
      <c r="A29" s="41"/>
      <c r="B29" s="42">
        <f>B19</f>
        <v>1</v>
      </c>
      <c r="C29" s="43">
        <f>C27</f>
        <v>4.9999999999999996E-2</v>
      </c>
      <c r="D29" s="44">
        <f>$B$8/8</f>
        <v>3.7499999999999999E-2</v>
      </c>
      <c r="E29" s="43">
        <f>D8</f>
        <v>0</v>
      </c>
      <c r="F29" s="44">
        <f>E29</f>
        <v>0</v>
      </c>
      <c r="G29" s="44">
        <f>E30-E29</f>
        <v>0.375</v>
      </c>
      <c r="H29" s="44">
        <f>F29*D29</f>
        <v>0</v>
      </c>
      <c r="I29" s="44">
        <f>G29*D29/2</f>
        <v>7.0312499999999993E-3</v>
      </c>
      <c r="J29" s="44">
        <f>D29/2</f>
        <v>1.8749999999999999E-2</v>
      </c>
      <c r="K29" s="44">
        <f>D29/3</f>
        <v>1.2499999999999999E-2</v>
      </c>
      <c r="L29" s="44">
        <f>H29*J29</f>
        <v>0</v>
      </c>
      <c r="M29" s="44">
        <f>I29*K29</f>
        <v>8.7890624999999983E-5</v>
      </c>
      <c r="N29" s="44">
        <f>H29+I29</f>
        <v>7.0312499999999993E-3</v>
      </c>
      <c r="O29" s="44">
        <f>L29+M29</f>
        <v>8.7890624999999983E-5</v>
      </c>
      <c r="P29" s="35">
        <f>P28+N29</f>
        <v>4.7031250000000011E-2</v>
      </c>
      <c r="Q29" s="46">
        <f>Q28+O29+P28*D29</f>
        <v>2.5878906250000003E-3</v>
      </c>
      <c r="R29" s="64"/>
      <c r="S29" s="11"/>
    </row>
    <row r="30" spans="1:26">
      <c r="A30" s="41"/>
      <c r="B30" s="42">
        <f>B29+1</f>
        <v>2</v>
      </c>
      <c r="C30" s="43">
        <f>C29+D29</f>
        <v>8.7499999999999994E-2</v>
      </c>
      <c r="D30" s="44">
        <f t="shared" ref="D30:D36" si="16">$B$8/8</f>
        <v>3.7499999999999999E-2</v>
      </c>
      <c r="E30" s="43">
        <f t="shared" ref="E30:E37" si="17">E29+($F$8-$D$8)/8</f>
        <v>0.375</v>
      </c>
      <c r="F30" s="44">
        <f t="shared" ref="F30:F36" si="18">E30</f>
        <v>0.375</v>
      </c>
      <c r="G30" s="44">
        <f t="shared" ref="G30:G36" si="19">E31-E30</f>
        <v>0.375</v>
      </c>
      <c r="H30" s="44">
        <f t="shared" ref="H30:H36" si="20">F30*D30</f>
        <v>1.4062499999999999E-2</v>
      </c>
      <c r="I30" s="44">
        <f t="shared" ref="I30:I36" si="21">G30*D30/2</f>
        <v>7.0312499999999993E-3</v>
      </c>
      <c r="J30" s="44">
        <f t="shared" ref="J30:J36" si="22">D30/2</f>
        <v>1.8749999999999999E-2</v>
      </c>
      <c r="K30" s="44">
        <f t="shared" ref="K30:K36" si="23">D30/3</f>
        <v>1.2499999999999999E-2</v>
      </c>
      <c r="L30" s="44">
        <f t="shared" ref="L30:L36" si="24">H30*J30</f>
        <v>2.6367187499999996E-4</v>
      </c>
      <c r="M30" s="44">
        <f t="shared" ref="M30:M36" si="25">I30*K30</f>
        <v>8.7890624999999983E-5</v>
      </c>
      <c r="N30" s="44">
        <f t="shared" ref="N30:N36" si="26">H30+I30</f>
        <v>2.1093749999999998E-2</v>
      </c>
      <c r="O30" s="44">
        <f t="shared" ref="O30:O36" si="27">L30+M30</f>
        <v>3.5156249999999993E-4</v>
      </c>
      <c r="P30" s="35">
        <f t="shared" ref="P30:P36" si="28">P29+N30</f>
        <v>6.8125000000000005E-2</v>
      </c>
      <c r="Q30" s="46">
        <f>Q29+O30+P29*D30</f>
        <v>4.7031250000000007E-3</v>
      </c>
      <c r="R30" s="64"/>
      <c r="S30" s="11"/>
    </row>
    <row r="31" spans="1:26">
      <c r="A31" s="41"/>
      <c r="B31" s="42">
        <f t="shared" ref="B31:B37" si="29">B30+1</f>
        <v>3</v>
      </c>
      <c r="C31" s="43">
        <f t="shared" ref="C31:C37" si="30">C30+D30</f>
        <v>0.125</v>
      </c>
      <c r="D31" s="44">
        <f t="shared" si="16"/>
        <v>3.7499999999999999E-2</v>
      </c>
      <c r="E31" s="43">
        <f t="shared" si="17"/>
        <v>0.75</v>
      </c>
      <c r="F31" s="44">
        <f t="shared" si="18"/>
        <v>0.75</v>
      </c>
      <c r="G31" s="44">
        <f t="shared" si="19"/>
        <v>0.375</v>
      </c>
      <c r="H31" s="44">
        <f t="shared" si="20"/>
        <v>2.8124999999999997E-2</v>
      </c>
      <c r="I31" s="44">
        <f t="shared" si="21"/>
        <v>7.0312499999999993E-3</v>
      </c>
      <c r="J31" s="44">
        <f t="shared" si="22"/>
        <v>1.8749999999999999E-2</v>
      </c>
      <c r="K31" s="44">
        <f t="shared" si="23"/>
        <v>1.2499999999999999E-2</v>
      </c>
      <c r="L31" s="44">
        <f t="shared" si="24"/>
        <v>5.2734374999999993E-4</v>
      </c>
      <c r="M31" s="44">
        <f t="shared" si="25"/>
        <v>8.7890624999999983E-5</v>
      </c>
      <c r="N31" s="44">
        <f t="shared" si="26"/>
        <v>3.515625E-2</v>
      </c>
      <c r="O31" s="44">
        <f t="shared" si="27"/>
        <v>6.152343749999999E-4</v>
      </c>
      <c r="P31" s="35">
        <f t="shared" si="28"/>
        <v>0.10328125</v>
      </c>
      <c r="Q31" s="46">
        <f t="shared" ref="Q31:Q36" si="31">Q30+O31+P30*D31</f>
        <v>7.8730468750000011E-3</v>
      </c>
      <c r="R31" s="64"/>
      <c r="S31" s="11"/>
    </row>
    <row r="32" spans="1:26">
      <c r="A32" s="41"/>
      <c r="B32" s="42">
        <f t="shared" si="29"/>
        <v>4</v>
      </c>
      <c r="C32" s="43">
        <f t="shared" si="30"/>
        <v>0.16250000000000001</v>
      </c>
      <c r="D32" s="44">
        <f t="shared" si="16"/>
        <v>3.7499999999999999E-2</v>
      </c>
      <c r="E32" s="43">
        <f t="shared" si="17"/>
        <v>1.125</v>
      </c>
      <c r="F32" s="44">
        <f t="shared" si="18"/>
        <v>1.125</v>
      </c>
      <c r="G32" s="44">
        <f t="shared" si="19"/>
        <v>0.375</v>
      </c>
      <c r="H32" s="44">
        <f t="shared" si="20"/>
        <v>4.2187499999999996E-2</v>
      </c>
      <c r="I32" s="44">
        <f t="shared" si="21"/>
        <v>7.0312499999999993E-3</v>
      </c>
      <c r="J32" s="44">
        <f t="shared" si="22"/>
        <v>1.8749999999999999E-2</v>
      </c>
      <c r="K32" s="44">
        <f t="shared" si="23"/>
        <v>1.2499999999999999E-2</v>
      </c>
      <c r="L32" s="44">
        <f t="shared" si="24"/>
        <v>7.9101562499999994E-4</v>
      </c>
      <c r="M32" s="44">
        <f t="shared" si="25"/>
        <v>8.7890624999999983E-5</v>
      </c>
      <c r="N32" s="44">
        <f t="shared" si="26"/>
        <v>4.9218749999999992E-2</v>
      </c>
      <c r="O32" s="44">
        <f t="shared" si="27"/>
        <v>8.7890624999999991E-4</v>
      </c>
      <c r="P32" s="35">
        <f t="shared" si="28"/>
        <v>0.1525</v>
      </c>
      <c r="Q32" s="46">
        <f t="shared" si="31"/>
        <v>1.2625000000000001E-2</v>
      </c>
      <c r="R32" s="64"/>
      <c r="S32" s="11"/>
    </row>
    <row r="33" spans="1:26">
      <c r="A33" s="41"/>
      <c r="B33" s="42">
        <f t="shared" si="29"/>
        <v>5</v>
      </c>
      <c r="C33" s="43">
        <f t="shared" si="30"/>
        <v>0.2</v>
      </c>
      <c r="D33" s="44">
        <f t="shared" si="16"/>
        <v>3.7499999999999999E-2</v>
      </c>
      <c r="E33" s="43">
        <f t="shared" si="17"/>
        <v>1.5</v>
      </c>
      <c r="F33" s="44">
        <f t="shared" si="18"/>
        <v>1.5</v>
      </c>
      <c r="G33" s="44">
        <f t="shared" si="19"/>
        <v>0.375</v>
      </c>
      <c r="H33" s="44">
        <f t="shared" si="20"/>
        <v>5.6249999999999994E-2</v>
      </c>
      <c r="I33" s="44">
        <f t="shared" si="21"/>
        <v>7.0312499999999993E-3</v>
      </c>
      <c r="J33" s="44">
        <f t="shared" si="22"/>
        <v>1.8749999999999999E-2</v>
      </c>
      <c r="K33" s="44">
        <f t="shared" si="23"/>
        <v>1.2499999999999999E-2</v>
      </c>
      <c r="L33" s="44">
        <f t="shared" si="24"/>
        <v>1.0546874999999999E-3</v>
      </c>
      <c r="M33" s="44">
        <f t="shared" si="25"/>
        <v>8.7890624999999983E-5</v>
      </c>
      <c r="N33" s="44">
        <f t="shared" si="26"/>
        <v>6.3281249999999997E-2</v>
      </c>
      <c r="O33" s="44">
        <f t="shared" si="27"/>
        <v>1.1425781249999999E-3</v>
      </c>
      <c r="P33" s="35">
        <f t="shared" si="28"/>
        <v>0.21578124999999998</v>
      </c>
      <c r="Q33" s="46">
        <f t="shared" si="31"/>
        <v>1.9486328125000001E-2</v>
      </c>
      <c r="R33" s="64"/>
      <c r="S33" s="11"/>
    </row>
    <row r="34" spans="1:26">
      <c r="A34" s="41"/>
      <c r="B34" s="42">
        <f t="shared" si="29"/>
        <v>6</v>
      </c>
      <c r="C34" s="43">
        <f t="shared" si="30"/>
        <v>0.23750000000000002</v>
      </c>
      <c r="D34" s="44">
        <f t="shared" si="16"/>
        <v>3.7499999999999999E-2</v>
      </c>
      <c r="E34" s="43">
        <f t="shared" si="17"/>
        <v>1.875</v>
      </c>
      <c r="F34" s="44">
        <f t="shared" si="18"/>
        <v>1.875</v>
      </c>
      <c r="G34" s="44">
        <f t="shared" si="19"/>
        <v>0.375</v>
      </c>
      <c r="H34" s="44">
        <f t="shared" si="20"/>
        <v>7.03125E-2</v>
      </c>
      <c r="I34" s="44">
        <f t="shared" si="21"/>
        <v>7.0312499999999993E-3</v>
      </c>
      <c r="J34" s="44">
        <f t="shared" si="22"/>
        <v>1.8749999999999999E-2</v>
      </c>
      <c r="K34" s="44">
        <f t="shared" si="23"/>
        <v>1.2499999999999999E-2</v>
      </c>
      <c r="L34" s="44">
        <f t="shared" si="24"/>
        <v>1.3183593749999999E-3</v>
      </c>
      <c r="M34" s="44">
        <f t="shared" si="25"/>
        <v>8.7890624999999983E-5</v>
      </c>
      <c r="N34" s="44">
        <f t="shared" si="26"/>
        <v>7.7343750000000003E-2</v>
      </c>
      <c r="O34" s="44">
        <f t="shared" si="27"/>
        <v>1.4062499999999999E-3</v>
      </c>
      <c r="P34" s="35">
        <f t="shared" si="28"/>
        <v>0.29312499999999997</v>
      </c>
      <c r="Q34" s="46">
        <f t="shared" si="31"/>
        <v>2.8984375E-2</v>
      </c>
      <c r="R34" s="64"/>
      <c r="S34" s="11"/>
    </row>
    <row r="35" spans="1:26">
      <c r="A35" s="41"/>
      <c r="B35" s="42">
        <f t="shared" si="29"/>
        <v>7</v>
      </c>
      <c r="C35" s="43">
        <f t="shared" si="30"/>
        <v>0.27500000000000002</v>
      </c>
      <c r="D35" s="44">
        <f t="shared" si="16"/>
        <v>3.7499999999999999E-2</v>
      </c>
      <c r="E35" s="43">
        <f t="shared" si="17"/>
        <v>2.25</v>
      </c>
      <c r="F35" s="44">
        <f t="shared" si="18"/>
        <v>2.25</v>
      </c>
      <c r="G35" s="44">
        <f t="shared" si="19"/>
        <v>0.375</v>
      </c>
      <c r="H35" s="44">
        <f t="shared" si="20"/>
        <v>8.4374999999999992E-2</v>
      </c>
      <c r="I35" s="44">
        <f t="shared" si="21"/>
        <v>7.0312499999999993E-3</v>
      </c>
      <c r="J35" s="44">
        <f t="shared" si="22"/>
        <v>1.8749999999999999E-2</v>
      </c>
      <c r="K35" s="44">
        <f t="shared" si="23"/>
        <v>1.2499999999999999E-2</v>
      </c>
      <c r="L35" s="44">
        <f t="shared" si="24"/>
        <v>1.5820312499999999E-3</v>
      </c>
      <c r="M35" s="44">
        <f t="shared" si="25"/>
        <v>8.7890624999999983E-5</v>
      </c>
      <c r="N35" s="44">
        <f t="shared" si="26"/>
        <v>9.1406249999999994E-2</v>
      </c>
      <c r="O35" s="44">
        <f t="shared" si="27"/>
        <v>1.669921875E-3</v>
      </c>
      <c r="P35" s="35">
        <f t="shared" si="28"/>
        <v>0.38453124999999999</v>
      </c>
      <c r="Q35" s="46">
        <f t="shared" si="31"/>
        <v>4.1646484375000001E-2</v>
      </c>
      <c r="R35" s="64"/>
      <c r="S35" s="11"/>
    </row>
    <row r="36" spans="1:26">
      <c r="A36" s="41"/>
      <c r="B36" s="42">
        <f t="shared" si="29"/>
        <v>8</v>
      </c>
      <c r="C36" s="43">
        <f t="shared" si="30"/>
        <v>0.3125</v>
      </c>
      <c r="D36" s="44">
        <f t="shared" si="16"/>
        <v>3.7499999999999999E-2</v>
      </c>
      <c r="E36" s="43">
        <f t="shared" si="17"/>
        <v>2.625</v>
      </c>
      <c r="F36" s="44">
        <f t="shared" si="18"/>
        <v>2.625</v>
      </c>
      <c r="G36" s="44">
        <f t="shared" si="19"/>
        <v>0.375</v>
      </c>
      <c r="H36" s="44">
        <f t="shared" si="20"/>
        <v>9.8437499999999997E-2</v>
      </c>
      <c r="I36" s="44">
        <f t="shared" si="21"/>
        <v>7.0312499999999993E-3</v>
      </c>
      <c r="J36" s="44">
        <f t="shared" si="22"/>
        <v>1.8749999999999999E-2</v>
      </c>
      <c r="K36" s="44">
        <f t="shared" si="23"/>
        <v>1.2499999999999999E-2</v>
      </c>
      <c r="L36" s="44">
        <f t="shared" si="24"/>
        <v>1.8457031249999999E-3</v>
      </c>
      <c r="M36" s="44">
        <f t="shared" si="25"/>
        <v>8.7890624999999983E-5</v>
      </c>
      <c r="N36" s="44">
        <f t="shared" si="26"/>
        <v>0.10546875</v>
      </c>
      <c r="O36" s="44">
        <f t="shared" si="27"/>
        <v>1.93359375E-3</v>
      </c>
      <c r="P36" s="35">
        <f t="shared" si="28"/>
        <v>0.49</v>
      </c>
      <c r="Q36" s="46">
        <f t="shared" si="31"/>
        <v>5.7999999999999996E-2</v>
      </c>
      <c r="R36" s="64"/>
      <c r="S36" s="11"/>
    </row>
    <row r="37" spans="1:26">
      <c r="A37" s="41"/>
      <c r="B37" s="42">
        <f t="shared" si="29"/>
        <v>9</v>
      </c>
      <c r="C37" s="43">
        <f t="shared" si="30"/>
        <v>0.35</v>
      </c>
      <c r="D37" s="44"/>
      <c r="E37" s="43">
        <f t="shared" si="17"/>
        <v>3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52"/>
      <c r="R37" s="64"/>
      <c r="S37" s="11"/>
    </row>
    <row r="38" spans="1:26">
      <c r="A38" s="36" t="s">
        <v>24</v>
      </c>
      <c r="B38" s="53"/>
      <c r="C38" s="38">
        <f>C37</f>
        <v>0.35</v>
      </c>
      <c r="D38" s="38"/>
      <c r="E38" s="38">
        <v>0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>
        <f>P36</f>
        <v>0.49</v>
      </c>
      <c r="Q38" s="40">
        <f>Q36</f>
        <v>5.7999999999999996E-2</v>
      </c>
      <c r="R38" s="64"/>
      <c r="S38" s="11"/>
    </row>
    <row r="39" spans="1:26">
      <c r="A39" s="41"/>
      <c r="B39" s="42">
        <f>B29</f>
        <v>1</v>
      </c>
      <c r="C39" s="43">
        <f>C37</f>
        <v>0.35</v>
      </c>
      <c r="D39" s="44">
        <f>$B$9/8</f>
        <v>0.05</v>
      </c>
      <c r="E39" s="43">
        <f>D9</f>
        <v>3</v>
      </c>
      <c r="F39" s="44">
        <f>E39</f>
        <v>3</v>
      </c>
      <c r="G39" s="44">
        <f>E40-E39</f>
        <v>0.5</v>
      </c>
      <c r="H39" s="44">
        <f>F39*D39</f>
        <v>0.15000000000000002</v>
      </c>
      <c r="I39" s="44">
        <f>G39*D39/2</f>
        <v>1.2500000000000001E-2</v>
      </c>
      <c r="J39" s="44">
        <f>D39/2</f>
        <v>2.5000000000000001E-2</v>
      </c>
      <c r="K39" s="44">
        <f>D39/3</f>
        <v>1.6666666666666666E-2</v>
      </c>
      <c r="L39" s="44">
        <f>H39*J39</f>
        <v>3.7500000000000007E-3</v>
      </c>
      <c r="M39" s="44">
        <f>I39*K39</f>
        <v>2.0833333333333335E-4</v>
      </c>
      <c r="N39" s="44">
        <f>H39+I39</f>
        <v>0.16250000000000003</v>
      </c>
      <c r="O39" s="44">
        <f>L39+M39</f>
        <v>3.9583333333333337E-3</v>
      </c>
      <c r="P39" s="35">
        <f>P38+N39</f>
        <v>0.65250000000000008</v>
      </c>
      <c r="Q39" s="46">
        <f>Q38+O39+P38*D39</f>
        <v>8.6458333333333331E-2</v>
      </c>
      <c r="R39" s="64"/>
      <c r="S39" s="11"/>
    </row>
    <row r="40" spans="1:26">
      <c r="A40" s="41"/>
      <c r="B40" s="42">
        <f>B39+1</f>
        <v>2</v>
      </c>
      <c r="C40" s="43">
        <f>C39+D39</f>
        <v>0.39999999999999997</v>
      </c>
      <c r="D40" s="44">
        <f t="shared" ref="D40:D46" si="32">$B$9/8</f>
        <v>0.05</v>
      </c>
      <c r="E40" s="43">
        <f t="shared" ref="E40:E47" si="33">E39+($F$9-$D$9)/8</f>
        <v>3.5</v>
      </c>
      <c r="F40" s="44">
        <f t="shared" ref="F40:F46" si="34">E40</f>
        <v>3.5</v>
      </c>
      <c r="G40" s="44">
        <f t="shared" ref="G40:G46" si="35">E41-E40</f>
        <v>0.5</v>
      </c>
      <c r="H40" s="44">
        <f t="shared" ref="H40:H46" si="36">F40*D40</f>
        <v>0.17500000000000002</v>
      </c>
      <c r="I40" s="44">
        <f t="shared" ref="I40:I46" si="37">G40*D40/2</f>
        <v>1.2500000000000001E-2</v>
      </c>
      <c r="J40" s="44">
        <f t="shared" ref="J40:J46" si="38">D40/2</f>
        <v>2.5000000000000001E-2</v>
      </c>
      <c r="K40" s="44">
        <f t="shared" ref="K40:K46" si="39">D40/3</f>
        <v>1.6666666666666666E-2</v>
      </c>
      <c r="L40" s="44">
        <f t="shared" ref="L40:L46" si="40">H40*J40</f>
        <v>4.3750000000000004E-3</v>
      </c>
      <c r="M40" s="44">
        <f t="shared" ref="M40:M46" si="41">I40*K40</f>
        <v>2.0833333333333335E-4</v>
      </c>
      <c r="N40" s="44">
        <f t="shared" ref="N40:N46" si="42">H40+I40</f>
        <v>0.18750000000000003</v>
      </c>
      <c r="O40" s="44">
        <f t="shared" ref="O40:O46" si="43">L40+M40</f>
        <v>4.5833333333333334E-3</v>
      </c>
      <c r="P40" s="35">
        <f t="shared" ref="P40:P46" si="44">P39+N40</f>
        <v>0.84000000000000008</v>
      </c>
      <c r="Q40" s="46">
        <f>Q39+O40+P39*D40</f>
        <v>0.12366666666666667</v>
      </c>
      <c r="R40" s="64"/>
      <c r="S40" s="11"/>
      <c r="T40" s="3"/>
      <c r="U40" s="3"/>
      <c r="V40" s="3"/>
      <c r="W40" s="3"/>
      <c r="X40" s="3"/>
      <c r="Y40" s="3"/>
      <c r="Z40" s="3"/>
    </row>
    <row r="41" spans="1:26">
      <c r="A41" s="41"/>
      <c r="B41" s="42">
        <f t="shared" ref="B41:B47" si="45">B40+1</f>
        <v>3</v>
      </c>
      <c r="C41" s="43">
        <f t="shared" ref="C41:C47" si="46">C40+D40</f>
        <v>0.44999999999999996</v>
      </c>
      <c r="D41" s="44">
        <f t="shared" si="32"/>
        <v>0.05</v>
      </c>
      <c r="E41" s="43">
        <f t="shared" si="33"/>
        <v>4</v>
      </c>
      <c r="F41" s="44">
        <f t="shared" si="34"/>
        <v>4</v>
      </c>
      <c r="G41" s="44">
        <f t="shared" si="35"/>
        <v>0.5</v>
      </c>
      <c r="H41" s="44">
        <f t="shared" si="36"/>
        <v>0.2</v>
      </c>
      <c r="I41" s="44">
        <f t="shared" si="37"/>
        <v>1.2500000000000001E-2</v>
      </c>
      <c r="J41" s="44">
        <f t="shared" si="38"/>
        <v>2.5000000000000001E-2</v>
      </c>
      <c r="K41" s="44">
        <f t="shared" si="39"/>
        <v>1.6666666666666666E-2</v>
      </c>
      <c r="L41" s="44">
        <f t="shared" si="40"/>
        <v>5.000000000000001E-3</v>
      </c>
      <c r="M41" s="44">
        <f t="shared" si="41"/>
        <v>2.0833333333333335E-4</v>
      </c>
      <c r="N41" s="44">
        <f t="shared" si="42"/>
        <v>0.21250000000000002</v>
      </c>
      <c r="O41" s="44">
        <f t="shared" si="43"/>
        <v>5.2083333333333339E-3</v>
      </c>
      <c r="P41" s="35">
        <f t="shared" si="44"/>
        <v>1.0525000000000002</v>
      </c>
      <c r="Q41" s="46">
        <f t="shared" ref="Q41:Q46" si="47">Q40+O41+P40*D41</f>
        <v>0.17087500000000003</v>
      </c>
      <c r="R41" s="64"/>
      <c r="S41" s="11"/>
      <c r="T41" s="3"/>
      <c r="U41" s="3"/>
      <c r="V41" s="3"/>
      <c r="W41" s="3"/>
      <c r="X41" s="3"/>
      <c r="Y41" s="3"/>
      <c r="Z41" s="3"/>
    </row>
    <row r="42" spans="1:26">
      <c r="A42" s="41"/>
      <c r="B42" s="42">
        <f t="shared" si="45"/>
        <v>4</v>
      </c>
      <c r="C42" s="43">
        <f t="shared" si="46"/>
        <v>0.49999999999999994</v>
      </c>
      <c r="D42" s="44">
        <f t="shared" si="32"/>
        <v>0.05</v>
      </c>
      <c r="E42" s="43">
        <f t="shared" si="33"/>
        <v>4.5</v>
      </c>
      <c r="F42" s="44">
        <f t="shared" si="34"/>
        <v>4.5</v>
      </c>
      <c r="G42" s="44">
        <f t="shared" si="35"/>
        <v>0.5</v>
      </c>
      <c r="H42" s="44">
        <f t="shared" si="36"/>
        <v>0.22500000000000001</v>
      </c>
      <c r="I42" s="44">
        <f t="shared" si="37"/>
        <v>1.2500000000000001E-2</v>
      </c>
      <c r="J42" s="44">
        <f t="shared" si="38"/>
        <v>2.5000000000000001E-2</v>
      </c>
      <c r="K42" s="44">
        <f t="shared" si="39"/>
        <v>1.6666666666666666E-2</v>
      </c>
      <c r="L42" s="44">
        <f t="shared" si="40"/>
        <v>5.6250000000000007E-3</v>
      </c>
      <c r="M42" s="44">
        <f t="shared" si="41"/>
        <v>2.0833333333333335E-4</v>
      </c>
      <c r="N42" s="44">
        <f t="shared" si="42"/>
        <v>0.23750000000000002</v>
      </c>
      <c r="O42" s="44">
        <f t="shared" si="43"/>
        <v>5.8333333333333336E-3</v>
      </c>
      <c r="P42" s="35">
        <f t="shared" si="44"/>
        <v>1.2900000000000003</v>
      </c>
      <c r="Q42" s="46">
        <f t="shared" si="47"/>
        <v>0.22933333333333336</v>
      </c>
      <c r="R42" s="64"/>
      <c r="S42" s="11"/>
      <c r="T42" s="3"/>
      <c r="U42" s="3"/>
      <c r="V42" s="3"/>
      <c r="W42" s="3"/>
      <c r="X42" s="3"/>
      <c r="Y42" s="3"/>
      <c r="Z42" s="3"/>
    </row>
    <row r="43" spans="1:26">
      <c r="A43" s="41"/>
      <c r="B43" s="42">
        <f t="shared" si="45"/>
        <v>5</v>
      </c>
      <c r="C43" s="43">
        <f t="shared" si="46"/>
        <v>0.54999999999999993</v>
      </c>
      <c r="D43" s="44">
        <f t="shared" si="32"/>
        <v>0.05</v>
      </c>
      <c r="E43" s="43">
        <f t="shared" si="33"/>
        <v>5</v>
      </c>
      <c r="F43" s="44">
        <f t="shared" si="34"/>
        <v>5</v>
      </c>
      <c r="G43" s="44">
        <f t="shared" si="35"/>
        <v>0.5</v>
      </c>
      <c r="H43" s="44">
        <f t="shared" si="36"/>
        <v>0.25</v>
      </c>
      <c r="I43" s="44">
        <f t="shared" si="37"/>
        <v>1.2500000000000001E-2</v>
      </c>
      <c r="J43" s="44">
        <f t="shared" si="38"/>
        <v>2.5000000000000001E-2</v>
      </c>
      <c r="K43" s="44">
        <f t="shared" si="39"/>
        <v>1.6666666666666666E-2</v>
      </c>
      <c r="L43" s="44">
        <f t="shared" si="40"/>
        <v>6.2500000000000003E-3</v>
      </c>
      <c r="M43" s="44">
        <f t="shared" si="41"/>
        <v>2.0833333333333335E-4</v>
      </c>
      <c r="N43" s="44">
        <f t="shared" si="42"/>
        <v>0.26250000000000001</v>
      </c>
      <c r="O43" s="44">
        <f t="shared" si="43"/>
        <v>6.4583333333333333E-3</v>
      </c>
      <c r="P43" s="35">
        <f t="shared" si="44"/>
        <v>1.5525000000000002</v>
      </c>
      <c r="Q43" s="46">
        <f t="shared" si="47"/>
        <v>0.30029166666666673</v>
      </c>
      <c r="R43" s="64"/>
      <c r="S43" s="11"/>
      <c r="T43" s="3"/>
      <c r="U43" s="3"/>
      <c r="V43" s="3"/>
      <c r="W43" s="3"/>
      <c r="X43" s="3"/>
      <c r="Y43" s="3"/>
      <c r="Z43" s="3"/>
    </row>
    <row r="44" spans="1:26">
      <c r="A44" s="41"/>
      <c r="B44" s="42">
        <f t="shared" si="45"/>
        <v>6</v>
      </c>
      <c r="C44" s="43">
        <f t="shared" si="46"/>
        <v>0.6</v>
      </c>
      <c r="D44" s="44">
        <f t="shared" si="32"/>
        <v>0.05</v>
      </c>
      <c r="E44" s="43">
        <f t="shared" si="33"/>
        <v>5.5</v>
      </c>
      <c r="F44" s="44">
        <f t="shared" si="34"/>
        <v>5.5</v>
      </c>
      <c r="G44" s="44">
        <f t="shared" si="35"/>
        <v>0.5</v>
      </c>
      <c r="H44" s="44">
        <f t="shared" si="36"/>
        <v>0.27500000000000002</v>
      </c>
      <c r="I44" s="44">
        <f t="shared" si="37"/>
        <v>1.2500000000000001E-2</v>
      </c>
      <c r="J44" s="44">
        <f t="shared" si="38"/>
        <v>2.5000000000000001E-2</v>
      </c>
      <c r="K44" s="44">
        <f t="shared" si="39"/>
        <v>1.6666666666666666E-2</v>
      </c>
      <c r="L44" s="44">
        <f t="shared" si="40"/>
        <v>6.8750000000000009E-3</v>
      </c>
      <c r="M44" s="44">
        <f t="shared" si="41"/>
        <v>2.0833333333333335E-4</v>
      </c>
      <c r="N44" s="44">
        <f t="shared" si="42"/>
        <v>0.28750000000000003</v>
      </c>
      <c r="O44" s="44">
        <f t="shared" si="43"/>
        <v>7.0833333333333338E-3</v>
      </c>
      <c r="P44" s="35">
        <f t="shared" si="44"/>
        <v>1.8400000000000003</v>
      </c>
      <c r="Q44" s="46">
        <f t="shared" si="47"/>
        <v>0.38500000000000006</v>
      </c>
      <c r="R44" s="64"/>
      <c r="S44" s="11"/>
      <c r="T44" s="3"/>
      <c r="U44" s="3"/>
      <c r="V44" s="3"/>
      <c r="W44" s="3"/>
      <c r="X44" s="3"/>
      <c r="Y44" s="3"/>
      <c r="Z44" s="3"/>
    </row>
    <row r="45" spans="1:26">
      <c r="A45" s="41"/>
      <c r="B45" s="42">
        <f t="shared" si="45"/>
        <v>7</v>
      </c>
      <c r="C45" s="43">
        <f t="shared" si="46"/>
        <v>0.65</v>
      </c>
      <c r="D45" s="44">
        <f t="shared" si="32"/>
        <v>0.05</v>
      </c>
      <c r="E45" s="43">
        <f t="shared" si="33"/>
        <v>6</v>
      </c>
      <c r="F45" s="44">
        <f t="shared" si="34"/>
        <v>6</v>
      </c>
      <c r="G45" s="44">
        <f t="shared" si="35"/>
        <v>0.5</v>
      </c>
      <c r="H45" s="44">
        <f t="shared" si="36"/>
        <v>0.30000000000000004</v>
      </c>
      <c r="I45" s="44">
        <f t="shared" si="37"/>
        <v>1.2500000000000001E-2</v>
      </c>
      <c r="J45" s="44">
        <f t="shared" si="38"/>
        <v>2.5000000000000001E-2</v>
      </c>
      <c r="K45" s="44">
        <f t="shared" si="39"/>
        <v>1.6666666666666666E-2</v>
      </c>
      <c r="L45" s="44">
        <f t="shared" si="40"/>
        <v>7.5000000000000015E-3</v>
      </c>
      <c r="M45" s="44">
        <f t="shared" si="41"/>
        <v>2.0833333333333335E-4</v>
      </c>
      <c r="N45" s="44">
        <f t="shared" si="42"/>
        <v>0.31250000000000006</v>
      </c>
      <c r="O45" s="44">
        <f t="shared" si="43"/>
        <v>7.7083333333333344E-3</v>
      </c>
      <c r="P45" s="35">
        <f t="shared" si="44"/>
        <v>2.1525000000000003</v>
      </c>
      <c r="Q45" s="46">
        <f t="shared" si="47"/>
        <v>0.48470833333333341</v>
      </c>
      <c r="R45" s="64"/>
      <c r="S45" s="11"/>
      <c r="T45" s="3"/>
      <c r="U45" s="3"/>
      <c r="V45" s="3"/>
      <c r="W45" s="3"/>
      <c r="X45" s="3"/>
      <c r="Y45" s="3"/>
      <c r="Z45" s="3"/>
    </row>
    <row r="46" spans="1:26">
      <c r="A46" s="41"/>
      <c r="B46" s="42">
        <f t="shared" si="45"/>
        <v>8</v>
      </c>
      <c r="C46" s="43">
        <f t="shared" si="46"/>
        <v>0.70000000000000007</v>
      </c>
      <c r="D46" s="44">
        <f t="shared" si="32"/>
        <v>0.05</v>
      </c>
      <c r="E46" s="43">
        <f t="shared" si="33"/>
        <v>6.5</v>
      </c>
      <c r="F46" s="44">
        <f t="shared" si="34"/>
        <v>6.5</v>
      </c>
      <c r="G46" s="44">
        <f t="shared" si="35"/>
        <v>0.5</v>
      </c>
      <c r="H46" s="44">
        <f t="shared" si="36"/>
        <v>0.32500000000000001</v>
      </c>
      <c r="I46" s="44">
        <f t="shared" si="37"/>
        <v>1.2500000000000001E-2</v>
      </c>
      <c r="J46" s="44">
        <f t="shared" si="38"/>
        <v>2.5000000000000001E-2</v>
      </c>
      <c r="K46" s="44">
        <f t="shared" si="39"/>
        <v>1.6666666666666666E-2</v>
      </c>
      <c r="L46" s="44">
        <f t="shared" si="40"/>
        <v>8.1250000000000003E-3</v>
      </c>
      <c r="M46" s="44">
        <f t="shared" si="41"/>
        <v>2.0833333333333335E-4</v>
      </c>
      <c r="N46" s="44">
        <f t="shared" si="42"/>
        <v>0.33750000000000002</v>
      </c>
      <c r="O46" s="44">
        <f t="shared" si="43"/>
        <v>8.3333333333333332E-3</v>
      </c>
      <c r="P46" s="35">
        <f t="shared" si="44"/>
        <v>2.4900000000000002</v>
      </c>
      <c r="Q46" s="46">
        <f t="shared" si="47"/>
        <v>0.60066666666666679</v>
      </c>
      <c r="R46" s="64"/>
      <c r="S46" s="11"/>
      <c r="T46" s="3"/>
      <c r="U46" s="3"/>
      <c r="V46" s="3"/>
      <c r="W46" s="3"/>
      <c r="X46" s="3"/>
      <c r="Y46" s="3"/>
      <c r="Z46" s="3"/>
    </row>
    <row r="47" spans="1:26">
      <c r="A47" s="47"/>
      <c r="B47" s="48">
        <f t="shared" si="45"/>
        <v>9</v>
      </c>
      <c r="C47" s="49">
        <f t="shared" si="46"/>
        <v>0.75000000000000011</v>
      </c>
      <c r="D47" s="50"/>
      <c r="E47" s="49">
        <f t="shared" si="33"/>
        <v>7</v>
      </c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65"/>
      <c r="S47" s="33"/>
      <c r="T47" s="3"/>
      <c r="U47" s="3"/>
      <c r="V47" s="3"/>
      <c r="W47" s="3"/>
      <c r="X47" s="3"/>
      <c r="Y47" s="3"/>
      <c r="Z47" s="3"/>
    </row>
    <row r="48" spans="1:26">
      <c r="A48" s="11"/>
      <c r="B48" s="34"/>
      <c r="C48" s="38">
        <f>C47</f>
        <v>0.75000000000000011</v>
      </c>
      <c r="D48" s="38"/>
      <c r="E48" s="38">
        <v>0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"/>
      <c r="U48" s="3"/>
      <c r="V48" s="3"/>
      <c r="W48" s="3"/>
      <c r="X48" s="3"/>
      <c r="Y48" s="3"/>
      <c r="Z48" s="3"/>
    </row>
    <row r="49" spans="2:26">
      <c r="B49" s="2"/>
      <c r="C49" s="1"/>
      <c r="D49" s="1"/>
      <c r="E49" s="1"/>
      <c r="F49" s="5"/>
      <c r="G49" s="5"/>
      <c r="H49" s="5"/>
      <c r="I49" s="1"/>
      <c r="J49" s="5"/>
      <c r="K49" s="1"/>
      <c r="L49" s="5"/>
      <c r="M49" s="1"/>
      <c r="N49" s="1"/>
      <c r="O49" s="1"/>
      <c r="P49" s="1"/>
      <c r="Q49" s="1"/>
      <c r="R49" s="1"/>
      <c r="S49" s="1"/>
      <c r="T49" s="3"/>
      <c r="U49" s="3"/>
      <c r="V49" s="3"/>
      <c r="W49" s="3"/>
      <c r="X49" s="3"/>
      <c r="Y49" s="3"/>
      <c r="Z49" s="3"/>
    </row>
    <row r="50" spans="2:26"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</row>
    <row r="51" spans="2:26">
      <c r="B51" s="2"/>
      <c r="C51" s="1"/>
      <c r="D51" s="1"/>
      <c r="E51" s="1"/>
      <c r="F51" s="5"/>
      <c r="G51" s="5"/>
      <c r="H51" s="5"/>
      <c r="I51" s="1"/>
      <c r="J51" s="5"/>
      <c r="K51" s="1"/>
      <c r="L51" s="5"/>
      <c r="M51" s="1"/>
      <c r="N51" s="1"/>
      <c r="O51" s="1"/>
      <c r="P51" s="1"/>
      <c r="Q51" s="1"/>
      <c r="R51" s="1"/>
      <c r="S51" s="1"/>
      <c r="T51" s="3"/>
      <c r="U51" s="3"/>
      <c r="V51" s="3"/>
      <c r="W51" s="3"/>
      <c r="X51" s="3"/>
      <c r="Y51" s="3"/>
      <c r="Z51" s="3"/>
    </row>
    <row r="52" spans="2:26"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"/>
      <c r="U52" s="3"/>
      <c r="V52" s="3"/>
      <c r="W52" s="3"/>
      <c r="X52" s="3"/>
      <c r="Y52" s="3"/>
      <c r="Z52" s="3"/>
    </row>
    <row r="53" spans="2:26">
      <c r="B53" s="2"/>
      <c r="C53" s="1"/>
      <c r="D53" s="1"/>
      <c r="E53" s="1"/>
      <c r="F53" s="5"/>
      <c r="G53" s="5"/>
      <c r="H53" s="5"/>
      <c r="I53" s="1"/>
      <c r="J53" s="5"/>
      <c r="K53" s="1"/>
      <c r="L53" s="5"/>
      <c r="M53" s="1"/>
      <c r="N53" s="1"/>
      <c r="O53" s="1"/>
      <c r="P53" s="1"/>
      <c r="Q53" s="1"/>
      <c r="R53" s="1"/>
      <c r="S53" s="1"/>
      <c r="T53" s="3"/>
      <c r="U53" s="3"/>
      <c r="V53" s="3"/>
      <c r="W53" s="3"/>
      <c r="X53" s="3"/>
      <c r="Y53" s="3"/>
      <c r="Z53" s="3"/>
    </row>
    <row r="54" spans="2:26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2:26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2:26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2:26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</sheetData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cant-new</vt:lpstr>
      <vt:lpstr>'cant-new'!Print_Area</vt:lpstr>
    </vt:vector>
  </TitlesOfParts>
  <Company>BLACK EDITION - tum0r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Demetra</dc:creator>
  <cp:lastModifiedBy>Antonis</cp:lastModifiedBy>
  <cp:lastPrinted>2013-09-06T09:46:39Z</cp:lastPrinted>
  <dcterms:created xsi:type="dcterms:W3CDTF">2012-07-04T07:58:27Z</dcterms:created>
  <dcterms:modified xsi:type="dcterms:W3CDTF">2013-09-06T10:28:30Z</dcterms:modified>
</cp:coreProperties>
</file>